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drewalliance.sharepoint.com/sites/serviceAndSupport/Shared Documents/Main/Support documents/Intercom Help Center/Shared Support Documents/AA pipettes/"/>
    </mc:Choice>
  </mc:AlternateContent>
  <xr:revisionPtr revIDLastSave="154" documentId="8_{A6BA1057-B6DD-431B-BC86-B8933FBD5444}" xr6:coauthVersionLast="45" xr6:coauthVersionMax="45" xr10:uidLastSave="{E3572EDC-1E17-4405-83E4-B22349F958D1}"/>
  <bookViews>
    <workbookView xWindow="-98" yWindow="-98" windowWidth="20715" windowHeight="13276" xr2:uid="{3BD245B6-FD77-4F03-8A89-75B7E9C9FAFF}"/>
  </bookViews>
  <sheets>
    <sheet name="Summary" sheetId="1" r:id="rId1"/>
    <sheet name="H2O" sheetId="3" r:id="rId2"/>
    <sheet name="Blood" sheetId="4" r:id="rId3"/>
    <sheet name="Methanol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9" i="5" l="1"/>
  <c r="K259" i="5"/>
  <c r="L258" i="5"/>
  <c r="K258" i="5"/>
  <c r="L257" i="5"/>
  <c r="K257" i="5"/>
  <c r="L256" i="5"/>
  <c r="K256" i="5"/>
  <c r="L255" i="5"/>
  <c r="K255" i="5"/>
  <c r="L254" i="5"/>
  <c r="K254" i="5"/>
  <c r="L253" i="5"/>
  <c r="K253" i="5"/>
  <c r="L252" i="5"/>
  <c r="K252" i="5"/>
  <c r="L251" i="5"/>
  <c r="K251" i="5"/>
  <c r="L250" i="5"/>
  <c r="L247" i="5" s="1"/>
  <c r="K250" i="5"/>
  <c r="L248" i="5"/>
  <c r="K237" i="5"/>
  <c r="L237" i="5" s="1"/>
  <c r="L236" i="5"/>
  <c r="K236" i="5"/>
  <c r="K235" i="5"/>
  <c r="L235" i="5" s="1"/>
  <c r="L234" i="5"/>
  <c r="K234" i="5"/>
  <c r="K233" i="5"/>
  <c r="L233" i="5" s="1"/>
  <c r="L232" i="5"/>
  <c r="K232" i="5"/>
  <c r="K231" i="5"/>
  <c r="L231" i="5" s="1"/>
  <c r="L230" i="5"/>
  <c r="K230" i="5"/>
  <c r="K229" i="5"/>
  <c r="L229" i="5" s="1"/>
  <c r="L228" i="5"/>
  <c r="K228" i="5"/>
  <c r="L215" i="5"/>
  <c r="K215" i="5"/>
  <c r="L214" i="5"/>
  <c r="K214" i="5"/>
  <c r="L213" i="5"/>
  <c r="K213" i="5"/>
  <c r="L212" i="5"/>
  <c r="K212" i="5"/>
  <c r="L211" i="5"/>
  <c r="K211" i="5"/>
  <c r="L210" i="5"/>
  <c r="K210" i="5"/>
  <c r="L209" i="5"/>
  <c r="K209" i="5"/>
  <c r="L208" i="5"/>
  <c r="K208" i="5"/>
  <c r="L207" i="5"/>
  <c r="K207" i="5"/>
  <c r="L206" i="5"/>
  <c r="K206" i="5"/>
  <c r="L204" i="5"/>
  <c r="K193" i="5"/>
  <c r="L193" i="5" s="1"/>
  <c r="L192" i="5"/>
  <c r="K192" i="5"/>
  <c r="K191" i="5"/>
  <c r="L191" i="5" s="1"/>
  <c r="L190" i="5"/>
  <c r="K190" i="5"/>
  <c r="K189" i="5"/>
  <c r="L189" i="5" s="1"/>
  <c r="L188" i="5"/>
  <c r="L196" i="5" s="1"/>
  <c r="K188" i="5"/>
  <c r="K187" i="5"/>
  <c r="L187" i="5" s="1"/>
  <c r="L186" i="5"/>
  <c r="K186" i="5"/>
  <c r="K185" i="5"/>
  <c r="L185" i="5" s="1"/>
  <c r="L184" i="5"/>
  <c r="K184" i="5"/>
  <c r="L171" i="5"/>
  <c r="K171" i="5"/>
  <c r="E171" i="5"/>
  <c r="F171" i="5" s="1"/>
  <c r="K170" i="5"/>
  <c r="L170" i="5" s="1"/>
  <c r="E170" i="5"/>
  <c r="F170" i="5" s="1"/>
  <c r="K169" i="5"/>
  <c r="L169" i="5" s="1"/>
  <c r="E169" i="5"/>
  <c r="F169" i="5" s="1"/>
  <c r="K168" i="5"/>
  <c r="L168" i="5" s="1"/>
  <c r="E168" i="5"/>
  <c r="F168" i="5" s="1"/>
  <c r="L167" i="5"/>
  <c r="K167" i="5"/>
  <c r="E167" i="5"/>
  <c r="F167" i="5" s="1"/>
  <c r="L166" i="5"/>
  <c r="K166" i="5"/>
  <c r="E166" i="5"/>
  <c r="F166" i="5" s="1"/>
  <c r="K165" i="5"/>
  <c r="L165" i="5" s="1"/>
  <c r="E165" i="5"/>
  <c r="F165" i="5" s="1"/>
  <c r="F174" i="5" s="1"/>
  <c r="K164" i="5"/>
  <c r="L164" i="5" s="1"/>
  <c r="E164" i="5"/>
  <c r="F164" i="5" s="1"/>
  <c r="L163" i="5"/>
  <c r="K163" i="5"/>
  <c r="E163" i="5"/>
  <c r="F163" i="5" s="1"/>
  <c r="K162" i="5"/>
  <c r="L162" i="5" s="1"/>
  <c r="E162" i="5"/>
  <c r="F162" i="5" s="1"/>
  <c r="K149" i="5"/>
  <c r="L149" i="5" s="1"/>
  <c r="E149" i="5"/>
  <c r="F149" i="5" s="1"/>
  <c r="K148" i="5"/>
  <c r="L148" i="5" s="1"/>
  <c r="E148" i="5"/>
  <c r="F148" i="5" s="1"/>
  <c r="L147" i="5"/>
  <c r="K147" i="5"/>
  <c r="E147" i="5"/>
  <c r="F147" i="5" s="1"/>
  <c r="K146" i="5"/>
  <c r="L146" i="5" s="1"/>
  <c r="E146" i="5"/>
  <c r="F146" i="5" s="1"/>
  <c r="K145" i="5"/>
  <c r="L145" i="5" s="1"/>
  <c r="E145" i="5"/>
  <c r="F145" i="5" s="1"/>
  <c r="K144" i="5"/>
  <c r="L144" i="5" s="1"/>
  <c r="E144" i="5"/>
  <c r="F144" i="5" s="1"/>
  <c r="L143" i="5"/>
  <c r="K143" i="5"/>
  <c r="E143" i="5"/>
  <c r="F143" i="5" s="1"/>
  <c r="L142" i="5"/>
  <c r="K142" i="5"/>
  <c r="E142" i="5"/>
  <c r="F142" i="5" s="1"/>
  <c r="K141" i="5"/>
  <c r="L141" i="5" s="1"/>
  <c r="E141" i="5"/>
  <c r="F141" i="5" s="1"/>
  <c r="K140" i="5"/>
  <c r="L140" i="5" s="1"/>
  <c r="E140" i="5"/>
  <c r="F140" i="5" s="1"/>
  <c r="L127" i="5"/>
  <c r="K127" i="5"/>
  <c r="E127" i="5"/>
  <c r="F127" i="5" s="1"/>
  <c r="L126" i="5"/>
  <c r="K126" i="5"/>
  <c r="E126" i="5"/>
  <c r="F126" i="5" s="1"/>
  <c r="K125" i="5"/>
  <c r="L125" i="5" s="1"/>
  <c r="E125" i="5"/>
  <c r="F125" i="5" s="1"/>
  <c r="K124" i="5"/>
  <c r="L124" i="5" s="1"/>
  <c r="E124" i="5"/>
  <c r="F124" i="5" s="1"/>
  <c r="L123" i="5"/>
  <c r="K123" i="5"/>
  <c r="E123" i="5"/>
  <c r="F123" i="5" s="1"/>
  <c r="K122" i="5"/>
  <c r="L122" i="5" s="1"/>
  <c r="E122" i="5"/>
  <c r="F122" i="5" s="1"/>
  <c r="K121" i="5"/>
  <c r="L121" i="5" s="1"/>
  <c r="E121" i="5"/>
  <c r="F121" i="5" s="1"/>
  <c r="K120" i="5"/>
  <c r="L120" i="5" s="1"/>
  <c r="E120" i="5"/>
  <c r="F120" i="5" s="1"/>
  <c r="F130" i="5" s="1"/>
  <c r="L119" i="5"/>
  <c r="K119" i="5"/>
  <c r="E119" i="5"/>
  <c r="F119" i="5" s="1"/>
  <c r="L118" i="5"/>
  <c r="K118" i="5"/>
  <c r="E118" i="5"/>
  <c r="F118" i="5" s="1"/>
  <c r="F115" i="5"/>
  <c r="K105" i="5"/>
  <c r="L105" i="5" s="1"/>
  <c r="E105" i="5"/>
  <c r="F105" i="5" s="1"/>
  <c r="K104" i="5"/>
  <c r="L104" i="5" s="1"/>
  <c r="E104" i="5"/>
  <c r="F104" i="5" s="1"/>
  <c r="L103" i="5"/>
  <c r="K103" i="5"/>
  <c r="E103" i="5"/>
  <c r="F103" i="5" s="1"/>
  <c r="L102" i="5"/>
  <c r="K102" i="5"/>
  <c r="E102" i="5"/>
  <c r="F102" i="5" s="1"/>
  <c r="K101" i="5"/>
  <c r="L101" i="5" s="1"/>
  <c r="E101" i="5"/>
  <c r="F101" i="5" s="1"/>
  <c r="K100" i="5"/>
  <c r="L100" i="5" s="1"/>
  <c r="E100" i="5"/>
  <c r="F100" i="5" s="1"/>
  <c r="L99" i="5"/>
  <c r="K99" i="5"/>
  <c r="E99" i="5"/>
  <c r="F99" i="5" s="1"/>
  <c r="K98" i="5"/>
  <c r="L98" i="5" s="1"/>
  <c r="E98" i="5"/>
  <c r="F98" i="5" s="1"/>
  <c r="K97" i="5"/>
  <c r="L97" i="5" s="1"/>
  <c r="E97" i="5"/>
  <c r="F97" i="5" s="1"/>
  <c r="K96" i="5"/>
  <c r="L96" i="5" s="1"/>
  <c r="E96" i="5"/>
  <c r="F96" i="5" s="1"/>
  <c r="L83" i="5"/>
  <c r="K83" i="5"/>
  <c r="E83" i="5"/>
  <c r="F83" i="5" s="1"/>
  <c r="K82" i="5"/>
  <c r="L82" i="5" s="1"/>
  <c r="E82" i="5"/>
  <c r="F82" i="5" s="1"/>
  <c r="K81" i="5"/>
  <c r="L81" i="5" s="1"/>
  <c r="E81" i="5"/>
  <c r="F81" i="5" s="1"/>
  <c r="K80" i="5"/>
  <c r="L80" i="5" s="1"/>
  <c r="E80" i="5"/>
  <c r="F80" i="5" s="1"/>
  <c r="L79" i="5"/>
  <c r="K79" i="5"/>
  <c r="E79" i="5"/>
  <c r="F79" i="5" s="1"/>
  <c r="L78" i="5"/>
  <c r="K78" i="5"/>
  <c r="E78" i="5"/>
  <c r="F78" i="5" s="1"/>
  <c r="K77" i="5"/>
  <c r="L77" i="5" s="1"/>
  <c r="E77" i="5"/>
  <c r="F77" i="5" s="1"/>
  <c r="F86" i="5" s="1"/>
  <c r="K76" i="5"/>
  <c r="L76" i="5" s="1"/>
  <c r="E76" i="5"/>
  <c r="F76" i="5" s="1"/>
  <c r="L75" i="5"/>
  <c r="K75" i="5"/>
  <c r="E75" i="5"/>
  <c r="F75" i="5" s="1"/>
  <c r="K74" i="5"/>
  <c r="L74" i="5" s="1"/>
  <c r="E74" i="5"/>
  <c r="F74" i="5" s="1"/>
  <c r="K61" i="5"/>
  <c r="L61" i="5" s="1"/>
  <c r="E61" i="5"/>
  <c r="F61" i="5" s="1"/>
  <c r="K60" i="5"/>
  <c r="L60" i="5" s="1"/>
  <c r="E60" i="5"/>
  <c r="F60" i="5" s="1"/>
  <c r="L59" i="5"/>
  <c r="K59" i="5"/>
  <c r="E59" i="5"/>
  <c r="F59" i="5" s="1"/>
  <c r="K58" i="5"/>
  <c r="L58" i="5" s="1"/>
  <c r="E58" i="5"/>
  <c r="F58" i="5" s="1"/>
  <c r="K57" i="5"/>
  <c r="L57" i="5" s="1"/>
  <c r="F57" i="5"/>
  <c r="E57" i="5"/>
  <c r="K56" i="5"/>
  <c r="L56" i="5" s="1"/>
  <c r="F56" i="5"/>
  <c r="E56" i="5"/>
  <c r="K55" i="5"/>
  <c r="L55" i="5" s="1"/>
  <c r="F55" i="5"/>
  <c r="F50" i="5" s="1"/>
  <c r="E55" i="5"/>
  <c r="K54" i="5"/>
  <c r="L54" i="5" s="1"/>
  <c r="F54" i="5"/>
  <c r="E54" i="5"/>
  <c r="K53" i="5"/>
  <c r="L53" i="5" s="1"/>
  <c r="F53" i="5"/>
  <c r="E53" i="5"/>
  <c r="K52" i="5"/>
  <c r="L52" i="5" s="1"/>
  <c r="F52" i="5"/>
  <c r="E52" i="5"/>
  <c r="K39" i="5"/>
  <c r="L39" i="5" s="1"/>
  <c r="F39" i="5"/>
  <c r="E39" i="5"/>
  <c r="K38" i="5"/>
  <c r="L38" i="5" s="1"/>
  <c r="F38" i="5"/>
  <c r="E38" i="5"/>
  <c r="K37" i="5"/>
  <c r="L37" i="5" s="1"/>
  <c r="F37" i="5"/>
  <c r="E37" i="5"/>
  <c r="K36" i="5"/>
  <c r="L36" i="5" s="1"/>
  <c r="F36" i="5"/>
  <c r="E36" i="5"/>
  <c r="K35" i="5"/>
  <c r="L35" i="5" s="1"/>
  <c r="F35" i="5"/>
  <c r="E35" i="5"/>
  <c r="K34" i="5"/>
  <c r="L34" i="5" s="1"/>
  <c r="F34" i="5"/>
  <c r="E34" i="5"/>
  <c r="K33" i="5"/>
  <c r="L33" i="5" s="1"/>
  <c r="F33" i="5"/>
  <c r="E33" i="5"/>
  <c r="K32" i="5"/>
  <c r="L32" i="5" s="1"/>
  <c r="L42" i="5" s="1"/>
  <c r="F32" i="5"/>
  <c r="E32" i="5"/>
  <c r="K31" i="5"/>
  <c r="L31" i="5" s="1"/>
  <c r="L27" i="5" s="1"/>
  <c r="F31" i="5"/>
  <c r="E31" i="5"/>
  <c r="K30" i="5"/>
  <c r="L30" i="5" s="1"/>
  <c r="F30" i="5"/>
  <c r="E30" i="5"/>
  <c r="K17" i="5"/>
  <c r="L17" i="5" s="1"/>
  <c r="F17" i="5"/>
  <c r="E17" i="5"/>
  <c r="K16" i="5"/>
  <c r="L16" i="5" s="1"/>
  <c r="F16" i="5"/>
  <c r="E16" i="5"/>
  <c r="K15" i="5"/>
  <c r="L15" i="5" s="1"/>
  <c r="F15" i="5"/>
  <c r="E15" i="5"/>
  <c r="K14" i="5"/>
  <c r="L14" i="5" s="1"/>
  <c r="F14" i="5"/>
  <c r="E14" i="5"/>
  <c r="K13" i="5"/>
  <c r="L13" i="5" s="1"/>
  <c r="F13" i="5"/>
  <c r="E13" i="5"/>
  <c r="K12" i="5"/>
  <c r="L12" i="5" s="1"/>
  <c r="F12" i="5"/>
  <c r="E12" i="5"/>
  <c r="K11" i="5"/>
  <c r="L11" i="5" s="1"/>
  <c r="F11" i="5"/>
  <c r="F6" i="5" s="1"/>
  <c r="E11" i="5"/>
  <c r="K10" i="5"/>
  <c r="L10" i="5" s="1"/>
  <c r="F10" i="5"/>
  <c r="E10" i="5"/>
  <c r="K9" i="5"/>
  <c r="L9" i="5" s="1"/>
  <c r="F9" i="5"/>
  <c r="E9" i="5"/>
  <c r="K8" i="5"/>
  <c r="L8" i="5" s="1"/>
  <c r="L6" i="5" s="1"/>
  <c r="F8" i="5"/>
  <c r="E8" i="5"/>
  <c r="L259" i="4"/>
  <c r="K259" i="4"/>
  <c r="L258" i="4"/>
  <c r="K258" i="4"/>
  <c r="L257" i="4"/>
  <c r="K257" i="4"/>
  <c r="L256" i="4"/>
  <c r="K256" i="4"/>
  <c r="L255" i="4"/>
  <c r="K255" i="4"/>
  <c r="L254" i="4"/>
  <c r="K254" i="4"/>
  <c r="L253" i="4"/>
  <c r="K253" i="4"/>
  <c r="L252" i="4"/>
  <c r="K252" i="4"/>
  <c r="L251" i="4"/>
  <c r="K251" i="4"/>
  <c r="L250" i="4"/>
  <c r="K250" i="4"/>
  <c r="L237" i="4"/>
  <c r="K237" i="4"/>
  <c r="L236" i="4"/>
  <c r="K236" i="4"/>
  <c r="L235" i="4"/>
  <c r="K235" i="4"/>
  <c r="L234" i="4"/>
  <c r="K234" i="4"/>
  <c r="L233" i="4"/>
  <c r="K233" i="4"/>
  <c r="L232" i="4"/>
  <c r="K232" i="4"/>
  <c r="L231" i="4"/>
  <c r="K231" i="4"/>
  <c r="L230" i="4"/>
  <c r="K230" i="4"/>
  <c r="L229" i="4"/>
  <c r="K229" i="4"/>
  <c r="L228" i="4"/>
  <c r="K228" i="4"/>
  <c r="L215" i="4"/>
  <c r="K215" i="4"/>
  <c r="L214" i="4"/>
  <c r="K214" i="4"/>
  <c r="L213" i="4"/>
  <c r="K213" i="4"/>
  <c r="L212" i="4"/>
  <c r="K212" i="4"/>
  <c r="L211" i="4"/>
  <c r="K211" i="4"/>
  <c r="L210" i="4"/>
  <c r="K210" i="4"/>
  <c r="L209" i="4"/>
  <c r="K209" i="4"/>
  <c r="L208" i="4"/>
  <c r="K208" i="4"/>
  <c r="L207" i="4"/>
  <c r="K207" i="4"/>
  <c r="L206" i="4"/>
  <c r="K206" i="4"/>
  <c r="L193" i="4"/>
  <c r="K193" i="4"/>
  <c r="L192" i="4"/>
  <c r="K192" i="4"/>
  <c r="L191" i="4"/>
  <c r="K191" i="4"/>
  <c r="L190" i="4"/>
  <c r="K190" i="4"/>
  <c r="L189" i="4"/>
  <c r="K189" i="4"/>
  <c r="L188" i="4"/>
  <c r="K188" i="4"/>
  <c r="L187" i="4"/>
  <c r="K187" i="4"/>
  <c r="L186" i="4"/>
  <c r="K186" i="4"/>
  <c r="L185" i="4"/>
  <c r="K185" i="4"/>
  <c r="L184" i="4"/>
  <c r="K184" i="4"/>
  <c r="K171" i="4"/>
  <c r="L171" i="4" s="1"/>
  <c r="E171" i="4"/>
  <c r="F171" i="4" s="1"/>
  <c r="K170" i="4"/>
  <c r="L170" i="4" s="1"/>
  <c r="E170" i="4"/>
  <c r="F170" i="4" s="1"/>
  <c r="K169" i="4"/>
  <c r="L169" i="4" s="1"/>
  <c r="E169" i="4"/>
  <c r="F169" i="4" s="1"/>
  <c r="K168" i="4"/>
  <c r="L168" i="4" s="1"/>
  <c r="E168" i="4"/>
  <c r="F168" i="4" s="1"/>
  <c r="K167" i="4"/>
  <c r="L167" i="4" s="1"/>
  <c r="E167" i="4"/>
  <c r="F167" i="4" s="1"/>
  <c r="K166" i="4"/>
  <c r="L166" i="4" s="1"/>
  <c r="E166" i="4"/>
  <c r="F166" i="4" s="1"/>
  <c r="K165" i="4"/>
  <c r="L165" i="4" s="1"/>
  <c r="E165" i="4"/>
  <c r="F165" i="4" s="1"/>
  <c r="K164" i="4"/>
  <c r="L164" i="4" s="1"/>
  <c r="E164" i="4"/>
  <c r="F164" i="4" s="1"/>
  <c r="K163" i="4"/>
  <c r="L163" i="4" s="1"/>
  <c r="E163" i="4"/>
  <c r="F163" i="4" s="1"/>
  <c r="F160" i="4" s="1"/>
  <c r="F175" i="4" s="1"/>
  <c r="K162" i="4"/>
  <c r="L162" i="4" s="1"/>
  <c r="E162" i="4"/>
  <c r="F162" i="4" s="1"/>
  <c r="F159" i="4"/>
  <c r="F172" i="4" s="1"/>
  <c r="K149" i="4"/>
  <c r="L149" i="4" s="1"/>
  <c r="E149" i="4"/>
  <c r="F149" i="4" s="1"/>
  <c r="K148" i="4"/>
  <c r="L148" i="4" s="1"/>
  <c r="E148" i="4"/>
  <c r="F148" i="4" s="1"/>
  <c r="K147" i="4"/>
  <c r="L147" i="4" s="1"/>
  <c r="E147" i="4"/>
  <c r="F147" i="4" s="1"/>
  <c r="K146" i="4"/>
  <c r="L146" i="4" s="1"/>
  <c r="E146" i="4"/>
  <c r="F146" i="4" s="1"/>
  <c r="K145" i="4"/>
  <c r="L145" i="4" s="1"/>
  <c r="E145" i="4"/>
  <c r="F145" i="4" s="1"/>
  <c r="K144" i="4"/>
  <c r="L144" i="4" s="1"/>
  <c r="E144" i="4"/>
  <c r="F144" i="4" s="1"/>
  <c r="K143" i="4"/>
  <c r="L143" i="4" s="1"/>
  <c r="E143" i="4"/>
  <c r="F143" i="4" s="1"/>
  <c r="K142" i="4"/>
  <c r="L142" i="4" s="1"/>
  <c r="E142" i="4"/>
  <c r="F142" i="4" s="1"/>
  <c r="K141" i="4"/>
  <c r="L141" i="4" s="1"/>
  <c r="E141" i="4"/>
  <c r="F141" i="4" s="1"/>
  <c r="F137" i="4" s="1"/>
  <c r="K140" i="4"/>
  <c r="L140" i="4" s="1"/>
  <c r="E140" i="4"/>
  <c r="F140" i="4" s="1"/>
  <c r="K127" i="4"/>
  <c r="L127" i="4" s="1"/>
  <c r="E127" i="4"/>
  <c r="F127" i="4" s="1"/>
  <c r="K126" i="4"/>
  <c r="L126" i="4" s="1"/>
  <c r="E126" i="4"/>
  <c r="F126" i="4" s="1"/>
  <c r="K125" i="4"/>
  <c r="L125" i="4" s="1"/>
  <c r="E125" i="4"/>
  <c r="F125" i="4" s="1"/>
  <c r="K124" i="4"/>
  <c r="L124" i="4" s="1"/>
  <c r="E124" i="4"/>
  <c r="F124" i="4" s="1"/>
  <c r="K123" i="4"/>
  <c r="L123" i="4" s="1"/>
  <c r="E123" i="4"/>
  <c r="F123" i="4" s="1"/>
  <c r="K122" i="4"/>
  <c r="L122" i="4" s="1"/>
  <c r="E122" i="4"/>
  <c r="F122" i="4" s="1"/>
  <c r="K121" i="4"/>
  <c r="L121" i="4" s="1"/>
  <c r="E121" i="4"/>
  <c r="F121" i="4" s="1"/>
  <c r="K120" i="4"/>
  <c r="L120" i="4" s="1"/>
  <c r="E120" i="4"/>
  <c r="F120" i="4" s="1"/>
  <c r="K119" i="4"/>
  <c r="L119" i="4" s="1"/>
  <c r="E119" i="4"/>
  <c r="F119" i="4" s="1"/>
  <c r="F116" i="4" s="1"/>
  <c r="F131" i="4" s="1"/>
  <c r="K118" i="4"/>
  <c r="L118" i="4" s="1"/>
  <c r="E118" i="4"/>
  <c r="F118" i="4" s="1"/>
  <c r="F115" i="4"/>
  <c r="F129" i="4" s="1"/>
  <c r="K105" i="4"/>
  <c r="L105" i="4" s="1"/>
  <c r="E105" i="4"/>
  <c r="F105" i="4" s="1"/>
  <c r="K104" i="4"/>
  <c r="L104" i="4" s="1"/>
  <c r="E104" i="4"/>
  <c r="F104" i="4" s="1"/>
  <c r="K103" i="4"/>
  <c r="L103" i="4" s="1"/>
  <c r="E103" i="4"/>
  <c r="F103" i="4" s="1"/>
  <c r="K102" i="4"/>
  <c r="L102" i="4" s="1"/>
  <c r="E102" i="4"/>
  <c r="F102" i="4" s="1"/>
  <c r="K101" i="4"/>
  <c r="L101" i="4" s="1"/>
  <c r="E101" i="4"/>
  <c r="F101" i="4" s="1"/>
  <c r="K100" i="4"/>
  <c r="L100" i="4" s="1"/>
  <c r="E100" i="4"/>
  <c r="F100" i="4" s="1"/>
  <c r="K99" i="4"/>
  <c r="L99" i="4" s="1"/>
  <c r="E99" i="4"/>
  <c r="F99" i="4" s="1"/>
  <c r="K98" i="4"/>
  <c r="L98" i="4" s="1"/>
  <c r="E98" i="4"/>
  <c r="F98" i="4" s="1"/>
  <c r="K97" i="4"/>
  <c r="L97" i="4" s="1"/>
  <c r="E97" i="4"/>
  <c r="F97" i="4" s="1"/>
  <c r="F108" i="4" s="1"/>
  <c r="K96" i="4"/>
  <c r="L96" i="4" s="1"/>
  <c r="E96" i="4"/>
  <c r="F96" i="4" s="1"/>
  <c r="F93" i="4"/>
  <c r="F107" i="4" s="1"/>
  <c r="K83" i="4"/>
  <c r="L83" i="4" s="1"/>
  <c r="E83" i="4"/>
  <c r="F83" i="4" s="1"/>
  <c r="K82" i="4"/>
  <c r="L82" i="4" s="1"/>
  <c r="E82" i="4"/>
  <c r="F82" i="4" s="1"/>
  <c r="K81" i="4"/>
  <c r="L81" i="4" s="1"/>
  <c r="E81" i="4"/>
  <c r="F81" i="4" s="1"/>
  <c r="K80" i="4"/>
  <c r="L80" i="4" s="1"/>
  <c r="E80" i="4"/>
  <c r="F80" i="4" s="1"/>
  <c r="K79" i="4"/>
  <c r="L79" i="4" s="1"/>
  <c r="E79" i="4"/>
  <c r="F79" i="4" s="1"/>
  <c r="K78" i="4"/>
  <c r="L78" i="4" s="1"/>
  <c r="E78" i="4"/>
  <c r="F78" i="4" s="1"/>
  <c r="K77" i="4"/>
  <c r="L77" i="4" s="1"/>
  <c r="E77" i="4"/>
  <c r="F77" i="4" s="1"/>
  <c r="K76" i="4"/>
  <c r="L76" i="4" s="1"/>
  <c r="E76" i="4"/>
  <c r="F76" i="4" s="1"/>
  <c r="K75" i="4"/>
  <c r="L75" i="4" s="1"/>
  <c r="E75" i="4"/>
  <c r="F75" i="4" s="1"/>
  <c r="F86" i="4" s="1"/>
  <c r="K74" i="4"/>
  <c r="L74" i="4" s="1"/>
  <c r="E74" i="4"/>
  <c r="F74" i="4" s="1"/>
  <c r="F72" i="4" s="1"/>
  <c r="F87" i="4" s="1"/>
  <c r="F71" i="4"/>
  <c r="F85" i="4" s="1"/>
  <c r="K61" i="4"/>
  <c r="L61" i="4" s="1"/>
  <c r="E61" i="4"/>
  <c r="F61" i="4" s="1"/>
  <c r="K60" i="4"/>
  <c r="L60" i="4" s="1"/>
  <c r="E60" i="4"/>
  <c r="F60" i="4" s="1"/>
  <c r="K59" i="4"/>
  <c r="L59" i="4" s="1"/>
  <c r="E59" i="4"/>
  <c r="F59" i="4" s="1"/>
  <c r="K58" i="4"/>
  <c r="L58" i="4" s="1"/>
  <c r="E58" i="4"/>
  <c r="F58" i="4" s="1"/>
  <c r="K57" i="4"/>
  <c r="L57" i="4" s="1"/>
  <c r="F57" i="4"/>
  <c r="E57" i="4"/>
  <c r="K56" i="4"/>
  <c r="L56" i="4" s="1"/>
  <c r="F56" i="4"/>
  <c r="E56" i="4"/>
  <c r="K55" i="4"/>
  <c r="L55" i="4" s="1"/>
  <c r="F55" i="4"/>
  <c r="E55" i="4"/>
  <c r="K54" i="4"/>
  <c r="L54" i="4" s="1"/>
  <c r="F54" i="4"/>
  <c r="E54" i="4"/>
  <c r="K53" i="4"/>
  <c r="L53" i="4" s="1"/>
  <c r="F53" i="4"/>
  <c r="E53" i="4"/>
  <c r="K52" i="4"/>
  <c r="L52" i="4" s="1"/>
  <c r="F52" i="4"/>
  <c r="F49" i="4" s="1"/>
  <c r="E52" i="4"/>
  <c r="K39" i="4"/>
  <c r="L39" i="4" s="1"/>
  <c r="F39" i="4"/>
  <c r="E39" i="4"/>
  <c r="K38" i="4"/>
  <c r="L38" i="4" s="1"/>
  <c r="F38" i="4"/>
  <c r="E38" i="4"/>
  <c r="K37" i="4"/>
  <c r="L37" i="4" s="1"/>
  <c r="F37" i="4"/>
  <c r="E37" i="4"/>
  <c r="K36" i="4"/>
  <c r="L36" i="4" s="1"/>
  <c r="F36" i="4"/>
  <c r="E36" i="4"/>
  <c r="K35" i="4"/>
  <c r="L35" i="4" s="1"/>
  <c r="F35" i="4"/>
  <c r="E35" i="4"/>
  <c r="K34" i="4"/>
  <c r="L34" i="4" s="1"/>
  <c r="F34" i="4"/>
  <c r="E34" i="4"/>
  <c r="K33" i="4"/>
  <c r="L33" i="4" s="1"/>
  <c r="F33" i="4"/>
  <c r="E33" i="4"/>
  <c r="K32" i="4"/>
  <c r="L32" i="4" s="1"/>
  <c r="F32" i="4"/>
  <c r="E32" i="4"/>
  <c r="K31" i="4"/>
  <c r="L31" i="4" s="1"/>
  <c r="F31" i="4"/>
  <c r="E31" i="4"/>
  <c r="K30" i="4"/>
  <c r="L30" i="4" s="1"/>
  <c r="F30" i="4"/>
  <c r="F42" i="4" s="1"/>
  <c r="E30" i="4"/>
  <c r="K17" i="4"/>
  <c r="L17" i="4" s="1"/>
  <c r="F17" i="4"/>
  <c r="E17" i="4"/>
  <c r="K16" i="4"/>
  <c r="L16" i="4" s="1"/>
  <c r="F16" i="4"/>
  <c r="E16" i="4"/>
  <c r="K15" i="4"/>
  <c r="L15" i="4" s="1"/>
  <c r="F15" i="4"/>
  <c r="E15" i="4"/>
  <c r="K14" i="4"/>
  <c r="L14" i="4" s="1"/>
  <c r="F14" i="4"/>
  <c r="E14" i="4"/>
  <c r="K13" i="4"/>
  <c r="L13" i="4" s="1"/>
  <c r="F13" i="4"/>
  <c r="E13" i="4"/>
  <c r="K12" i="4"/>
  <c r="L12" i="4" s="1"/>
  <c r="F12" i="4"/>
  <c r="E12" i="4"/>
  <c r="K11" i="4"/>
  <c r="L11" i="4" s="1"/>
  <c r="F11" i="4"/>
  <c r="E11" i="4"/>
  <c r="K10" i="4"/>
  <c r="L10" i="4" s="1"/>
  <c r="F10" i="4"/>
  <c r="E10" i="4"/>
  <c r="K9" i="4"/>
  <c r="L9" i="4" s="1"/>
  <c r="F9" i="4"/>
  <c r="E9" i="4"/>
  <c r="K8" i="4"/>
  <c r="L8" i="4" s="1"/>
  <c r="F8" i="4"/>
  <c r="F20" i="4" s="1"/>
  <c r="E8" i="4"/>
  <c r="L259" i="3"/>
  <c r="K259" i="3"/>
  <c r="K258" i="3"/>
  <c r="L258" i="3" s="1"/>
  <c r="L257" i="3"/>
  <c r="K257" i="3"/>
  <c r="K256" i="3"/>
  <c r="L256" i="3" s="1"/>
  <c r="L255" i="3"/>
  <c r="K255" i="3"/>
  <c r="K254" i="3"/>
  <c r="L254" i="3" s="1"/>
  <c r="L253" i="3"/>
  <c r="K253" i="3"/>
  <c r="K252" i="3"/>
  <c r="L252" i="3" s="1"/>
  <c r="L251" i="3"/>
  <c r="K251" i="3"/>
  <c r="K250" i="3"/>
  <c r="L250" i="3" s="1"/>
  <c r="L248" i="3"/>
  <c r="L237" i="3"/>
  <c r="K237" i="3"/>
  <c r="K236" i="3"/>
  <c r="L236" i="3" s="1"/>
  <c r="L235" i="3"/>
  <c r="K235" i="3"/>
  <c r="K234" i="3"/>
  <c r="L234" i="3" s="1"/>
  <c r="L233" i="3"/>
  <c r="K233" i="3"/>
  <c r="K232" i="3"/>
  <c r="L232" i="3" s="1"/>
  <c r="L231" i="3"/>
  <c r="K231" i="3"/>
  <c r="K230" i="3"/>
  <c r="L230" i="3" s="1"/>
  <c r="L229" i="3"/>
  <c r="K229" i="3"/>
  <c r="K228" i="3"/>
  <c r="L228" i="3" s="1"/>
  <c r="K215" i="3"/>
  <c r="L215" i="3" s="1"/>
  <c r="K214" i="3"/>
  <c r="L214" i="3" s="1"/>
  <c r="K213" i="3"/>
  <c r="L213" i="3" s="1"/>
  <c r="K212" i="3"/>
  <c r="L212" i="3" s="1"/>
  <c r="L211" i="3"/>
  <c r="K211" i="3"/>
  <c r="K210" i="3"/>
  <c r="L210" i="3" s="1"/>
  <c r="L209" i="3"/>
  <c r="K209" i="3"/>
  <c r="K208" i="3"/>
  <c r="L208" i="3" s="1"/>
  <c r="K207" i="3"/>
  <c r="L207" i="3" s="1"/>
  <c r="K206" i="3"/>
  <c r="L206" i="3" s="1"/>
  <c r="K193" i="3"/>
  <c r="L193" i="3" s="1"/>
  <c r="K192" i="3"/>
  <c r="L192" i="3" s="1"/>
  <c r="L191" i="3"/>
  <c r="K191" i="3"/>
  <c r="K190" i="3"/>
  <c r="L190" i="3" s="1"/>
  <c r="L189" i="3"/>
  <c r="K189" i="3"/>
  <c r="K188" i="3"/>
  <c r="L188" i="3" s="1"/>
  <c r="K187" i="3"/>
  <c r="L187" i="3" s="1"/>
  <c r="K186" i="3"/>
  <c r="L186" i="3" s="1"/>
  <c r="K185" i="3"/>
  <c r="L185" i="3" s="1"/>
  <c r="K184" i="3"/>
  <c r="L184" i="3" s="1"/>
  <c r="L171" i="3"/>
  <c r="K171" i="3"/>
  <c r="E171" i="3"/>
  <c r="F171" i="3" s="1"/>
  <c r="L170" i="3"/>
  <c r="K170" i="3"/>
  <c r="E170" i="3"/>
  <c r="F170" i="3" s="1"/>
  <c r="L169" i="3"/>
  <c r="K169" i="3"/>
  <c r="E169" i="3"/>
  <c r="F169" i="3" s="1"/>
  <c r="L168" i="3"/>
  <c r="K168" i="3"/>
  <c r="E168" i="3"/>
  <c r="F168" i="3" s="1"/>
  <c r="L167" i="3"/>
  <c r="K167" i="3"/>
  <c r="E167" i="3"/>
  <c r="F167" i="3" s="1"/>
  <c r="L166" i="3"/>
  <c r="K166" i="3"/>
  <c r="E166" i="3"/>
  <c r="F166" i="3" s="1"/>
  <c r="L165" i="3"/>
  <c r="K165" i="3"/>
  <c r="E165" i="3"/>
  <c r="F165" i="3" s="1"/>
  <c r="L164" i="3"/>
  <c r="K164" i="3"/>
  <c r="E164" i="3"/>
  <c r="F164" i="3" s="1"/>
  <c r="L163" i="3"/>
  <c r="K163" i="3"/>
  <c r="E163" i="3"/>
  <c r="F163" i="3" s="1"/>
  <c r="L162" i="3"/>
  <c r="K162" i="3"/>
  <c r="E162" i="3"/>
  <c r="F162" i="3" s="1"/>
  <c r="F159" i="3" s="1"/>
  <c r="L149" i="3"/>
  <c r="K149" i="3"/>
  <c r="E149" i="3"/>
  <c r="F149" i="3" s="1"/>
  <c r="L148" i="3"/>
  <c r="K148" i="3"/>
  <c r="E148" i="3"/>
  <c r="F148" i="3" s="1"/>
  <c r="L147" i="3"/>
  <c r="K147" i="3"/>
  <c r="E147" i="3"/>
  <c r="F147" i="3" s="1"/>
  <c r="L146" i="3"/>
  <c r="K146" i="3"/>
  <c r="E146" i="3"/>
  <c r="F146" i="3" s="1"/>
  <c r="L145" i="3"/>
  <c r="K145" i="3"/>
  <c r="E145" i="3"/>
  <c r="F145" i="3" s="1"/>
  <c r="L144" i="3"/>
  <c r="K144" i="3"/>
  <c r="E144" i="3"/>
  <c r="F144" i="3" s="1"/>
  <c r="L143" i="3"/>
  <c r="K143" i="3"/>
  <c r="E143" i="3"/>
  <c r="F143" i="3" s="1"/>
  <c r="L142" i="3"/>
  <c r="K142" i="3"/>
  <c r="E142" i="3"/>
  <c r="F142" i="3" s="1"/>
  <c r="L141" i="3"/>
  <c r="K141" i="3"/>
  <c r="E141" i="3"/>
  <c r="F141" i="3" s="1"/>
  <c r="F137" i="3" s="1"/>
  <c r="L140" i="3"/>
  <c r="K140" i="3"/>
  <c r="E140" i="3"/>
  <c r="F140" i="3" s="1"/>
  <c r="L138" i="3"/>
  <c r="L127" i="3"/>
  <c r="K127" i="3"/>
  <c r="E127" i="3"/>
  <c r="F127" i="3" s="1"/>
  <c r="L126" i="3"/>
  <c r="K126" i="3"/>
  <c r="E126" i="3"/>
  <c r="F126" i="3" s="1"/>
  <c r="L125" i="3"/>
  <c r="K125" i="3"/>
  <c r="E125" i="3"/>
  <c r="F125" i="3" s="1"/>
  <c r="L124" i="3"/>
  <c r="K124" i="3"/>
  <c r="E124" i="3"/>
  <c r="F124" i="3" s="1"/>
  <c r="L123" i="3"/>
  <c r="K123" i="3"/>
  <c r="E123" i="3"/>
  <c r="F123" i="3" s="1"/>
  <c r="L122" i="3"/>
  <c r="K122" i="3"/>
  <c r="E122" i="3"/>
  <c r="F122" i="3" s="1"/>
  <c r="L121" i="3"/>
  <c r="K121" i="3"/>
  <c r="E121" i="3"/>
  <c r="F121" i="3" s="1"/>
  <c r="L120" i="3"/>
  <c r="K120" i="3"/>
  <c r="E120" i="3"/>
  <c r="F120" i="3" s="1"/>
  <c r="L119" i="3"/>
  <c r="L116" i="3" s="1"/>
  <c r="K119" i="3"/>
  <c r="E119" i="3"/>
  <c r="F119" i="3" s="1"/>
  <c r="L118" i="3"/>
  <c r="K118" i="3"/>
  <c r="E118" i="3"/>
  <c r="F118" i="3" s="1"/>
  <c r="F115" i="3" s="1"/>
  <c r="L105" i="3"/>
  <c r="K105" i="3"/>
  <c r="E105" i="3"/>
  <c r="F105" i="3" s="1"/>
  <c r="L104" i="3"/>
  <c r="K104" i="3"/>
  <c r="E104" i="3"/>
  <c r="F104" i="3" s="1"/>
  <c r="L103" i="3"/>
  <c r="K103" i="3"/>
  <c r="E103" i="3"/>
  <c r="F103" i="3" s="1"/>
  <c r="L102" i="3"/>
  <c r="K102" i="3"/>
  <c r="E102" i="3"/>
  <c r="F102" i="3" s="1"/>
  <c r="L101" i="3"/>
  <c r="K101" i="3"/>
  <c r="E101" i="3"/>
  <c r="F101" i="3" s="1"/>
  <c r="L100" i="3"/>
  <c r="K100" i="3"/>
  <c r="E100" i="3"/>
  <c r="F100" i="3" s="1"/>
  <c r="L99" i="3"/>
  <c r="K99" i="3"/>
  <c r="E99" i="3"/>
  <c r="F99" i="3" s="1"/>
  <c r="L98" i="3"/>
  <c r="K98" i="3"/>
  <c r="E98" i="3"/>
  <c r="F98" i="3" s="1"/>
  <c r="L97" i="3"/>
  <c r="K97" i="3"/>
  <c r="E97" i="3"/>
  <c r="F97" i="3" s="1"/>
  <c r="F93" i="3" s="1"/>
  <c r="L96" i="3"/>
  <c r="K96" i="3"/>
  <c r="E96" i="3"/>
  <c r="F96" i="3" s="1"/>
  <c r="L94" i="3"/>
  <c r="L83" i="3"/>
  <c r="K83" i="3"/>
  <c r="E83" i="3"/>
  <c r="F83" i="3" s="1"/>
  <c r="L82" i="3"/>
  <c r="K82" i="3"/>
  <c r="E82" i="3"/>
  <c r="F82" i="3" s="1"/>
  <c r="L81" i="3"/>
  <c r="K81" i="3"/>
  <c r="E81" i="3"/>
  <c r="F81" i="3" s="1"/>
  <c r="L80" i="3"/>
  <c r="K80" i="3"/>
  <c r="E80" i="3"/>
  <c r="F80" i="3" s="1"/>
  <c r="L79" i="3"/>
  <c r="K79" i="3"/>
  <c r="E79" i="3"/>
  <c r="F79" i="3" s="1"/>
  <c r="L78" i="3"/>
  <c r="K78" i="3"/>
  <c r="E78" i="3"/>
  <c r="F78" i="3" s="1"/>
  <c r="L77" i="3"/>
  <c r="K77" i="3"/>
  <c r="E77" i="3"/>
  <c r="F77" i="3" s="1"/>
  <c r="L76" i="3"/>
  <c r="K76" i="3"/>
  <c r="E76" i="3"/>
  <c r="F76" i="3" s="1"/>
  <c r="L75" i="3"/>
  <c r="L72" i="3" s="1"/>
  <c r="K75" i="3"/>
  <c r="E75" i="3"/>
  <c r="F75" i="3" s="1"/>
  <c r="L74" i="3"/>
  <c r="K74" i="3"/>
  <c r="E74" i="3"/>
  <c r="F74" i="3" s="1"/>
  <c r="F71" i="3" s="1"/>
  <c r="L61" i="3"/>
  <c r="K61" i="3"/>
  <c r="E61" i="3"/>
  <c r="F61" i="3" s="1"/>
  <c r="L60" i="3"/>
  <c r="K60" i="3"/>
  <c r="E60" i="3"/>
  <c r="F60" i="3" s="1"/>
  <c r="L59" i="3"/>
  <c r="K59" i="3"/>
  <c r="E59" i="3"/>
  <c r="F59" i="3" s="1"/>
  <c r="L58" i="3"/>
  <c r="K58" i="3"/>
  <c r="E58" i="3"/>
  <c r="F58" i="3" s="1"/>
  <c r="L57" i="3"/>
  <c r="K57" i="3"/>
  <c r="E57" i="3"/>
  <c r="F57" i="3" s="1"/>
  <c r="L56" i="3"/>
  <c r="K56" i="3"/>
  <c r="E56" i="3"/>
  <c r="F56" i="3" s="1"/>
  <c r="L55" i="3"/>
  <c r="K55" i="3"/>
  <c r="E55" i="3"/>
  <c r="F55" i="3" s="1"/>
  <c r="L54" i="3"/>
  <c r="K54" i="3"/>
  <c r="E54" i="3"/>
  <c r="F54" i="3" s="1"/>
  <c r="L53" i="3"/>
  <c r="K53" i="3"/>
  <c r="E53" i="3"/>
  <c r="F53" i="3" s="1"/>
  <c r="F49" i="3" s="1"/>
  <c r="L52" i="3"/>
  <c r="K52" i="3"/>
  <c r="E52" i="3"/>
  <c r="F52" i="3" s="1"/>
  <c r="L50" i="3"/>
  <c r="L42" i="3"/>
  <c r="L39" i="3"/>
  <c r="K39" i="3"/>
  <c r="F39" i="3"/>
  <c r="E39" i="3"/>
  <c r="L38" i="3"/>
  <c r="K38" i="3"/>
  <c r="F38" i="3"/>
  <c r="E38" i="3"/>
  <c r="L37" i="3"/>
  <c r="K37" i="3"/>
  <c r="F37" i="3"/>
  <c r="E37" i="3"/>
  <c r="L36" i="3"/>
  <c r="K36" i="3"/>
  <c r="F36" i="3"/>
  <c r="E36" i="3"/>
  <c r="L35" i="3"/>
  <c r="K35" i="3"/>
  <c r="F35" i="3"/>
  <c r="E35" i="3"/>
  <c r="L34" i="3"/>
  <c r="K34" i="3"/>
  <c r="F34" i="3"/>
  <c r="E34" i="3"/>
  <c r="L33" i="3"/>
  <c r="K33" i="3"/>
  <c r="F33" i="3"/>
  <c r="F27" i="3" s="1"/>
  <c r="E33" i="3"/>
  <c r="L32" i="3"/>
  <c r="K32" i="3"/>
  <c r="F32" i="3"/>
  <c r="E32" i="3"/>
  <c r="L31" i="3"/>
  <c r="K31" i="3"/>
  <c r="F31" i="3"/>
  <c r="E31" i="3"/>
  <c r="L30" i="3"/>
  <c r="L27" i="3" s="1"/>
  <c r="K30" i="3"/>
  <c r="F30" i="3"/>
  <c r="F28" i="3" s="1"/>
  <c r="E30" i="3"/>
  <c r="L28" i="3"/>
  <c r="L20" i="3"/>
  <c r="L17" i="3"/>
  <c r="K17" i="3"/>
  <c r="F17" i="3"/>
  <c r="E17" i="3"/>
  <c r="L16" i="3"/>
  <c r="K16" i="3"/>
  <c r="F16" i="3"/>
  <c r="E16" i="3"/>
  <c r="L15" i="3"/>
  <c r="K15" i="3"/>
  <c r="F15" i="3"/>
  <c r="E15" i="3"/>
  <c r="L14" i="3"/>
  <c r="K14" i="3"/>
  <c r="F14" i="3"/>
  <c r="E14" i="3"/>
  <c r="L13" i="3"/>
  <c r="K13" i="3"/>
  <c r="F13" i="3"/>
  <c r="E13" i="3"/>
  <c r="L12" i="3"/>
  <c r="K12" i="3"/>
  <c r="F12" i="3"/>
  <c r="E12" i="3"/>
  <c r="L11" i="3"/>
  <c r="K11" i="3"/>
  <c r="F11" i="3"/>
  <c r="E11" i="3"/>
  <c r="L10" i="3"/>
  <c r="K10" i="3"/>
  <c r="F10" i="3"/>
  <c r="E10" i="3"/>
  <c r="L9" i="3"/>
  <c r="K9" i="3"/>
  <c r="F9" i="3"/>
  <c r="E9" i="3"/>
  <c r="L8" i="3"/>
  <c r="L5" i="3" s="1"/>
  <c r="K8" i="3"/>
  <c r="F8" i="3"/>
  <c r="F6" i="3" s="1"/>
  <c r="E8" i="3"/>
  <c r="L6" i="3"/>
  <c r="L86" i="5" l="1"/>
  <c r="L71" i="5"/>
  <c r="L72" i="5"/>
  <c r="L87" i="5" s="1"/>
  <c r="L174" i="5"/>
  <c r="L159" i="5"/>
  <c r="L160" i="5"/>
  <c r="L175" i="5" s="1"/>
  <c r="L41" i="5"/>
  <c r="L26" i="5"/>
  <c r="L40" i="5"/>
  <c r="L44" i="5" s="1"/>
  <c r="L49" i="5"/>
  <c r="F65" i="5"/>
  <c r="L138" i="5"/>
  <c r="F94" i="5"/>
  <c r="F109" i="5" s="1"/>
  <c r="F108" i="5"/>
  <c r="F93" i="5"/>
  <c r="F129" i="5"/>
  <c r="F114" i="5"/>
  <c r="L226" i="5"/>
  <c r="L241" i="5" s="1"/>
  <c r="L225" i="5"/>
  <c r="F42" i="5"/>
  <c r="F27" i="5"/>
  <c r="L108" i="5"/>
  <c r="L93" i="5"/>
  <c r="L20" i="5"/>
  <c r="L28" i="5"/>
  <c r="L43" i="5" s="1"/>
  <c r="F71" i="5"/>
  <c r="F138" i="5"/>
  <c r="F152" i="5"/>
  <c r="F137" i="5"/>
  <c r="F159" i="5"/>
  <c r="L181" i="5"/>
  <c r="L182" i="5"/>
  <c r="L197" i="5" s="1"/>
  <c r="L240" i="5"/>
  <c r="L5" i="5"/>
  <c r="L64" i="5"/>
  <c r="L50" i="5"/>
  <c r="L130" i="5"/>
  <c r="L115" i="5"/>
  <c r="L116" i="5"/>
  <c r="F128" i="5"/>
  <c r="F132" i="5" s="1"/>
  <c r="F116" i="5"/>
  <c r="F131" i="5" s="1"/>
  <c r="L219" i="5"/>
  <c r="L260" i="5"/>
  <c r="L246" i="5"/>
  <c r="L261" i="5"/>
  <c r="F20" i="5"/>
  <c r="F5" i="5"/>
  <c r="F21" i="5" s="1"/>
  <c r="F28" i="5"/>
  <c r="F49" i="5"/>
  <c r="F64" i="5"/>
  <c r="F72" i="5"/>
  <c r="L94" i="5"/>
  <c r="L109" i="5" s="1"/>
  <c r="L152" i="5"/>
  <c r="L137" i="5"/>
  <c r="F160" i="5"/>
  <c r="L203" i="5"/>
  <c r="L263" i="5"/>
  <c r="L218" i="5"/>
  <c r="L262" i="5"/>
  <c r="F151" i="4"/>
  <c r="F136" i="4"/>
  <c r="F150" i="4"/>
  <c r="L64" i="4"/>
  <c r="L50" i="4"/>
  <c r="L49" i="4"/>
  <c r="L28" i="4"/>
  <c r="L43" i="4" s="1"/>
  <c r="L42" i="4"/>
  <c r="L27" i="4"/>
  <c r="L20" i="4"/>
  <c r="L6" i="4"/>
  <c r="L5" i="4"/>
  <c r="F63" i="4"/>
  <c r="F62" i="4"/>
  <c r="F48" i="4"/>
  <c r="F64" i="4"/>
  <c r="F130" i="4"/>
  <c r="F152" i="4"/>
  <c r="F6" i="4"/>
  <c r="F28" i="4"/>
  <c r="F43" i="4" s="1"/>
  <c r="F50" i="4"/>
  <c r="F65" i="4" s="1"/>
  <c r="F94" i="4"/>
  <c r="F109" i="4" s="1"/>
  <c r="F138" i="4"/>
  <c r="F153" i="4" s="1"/>
  <c r="F176" i="4"/>
  <c r="L204" i="4"/>
  <c r="L218" i="4"/>
  <c r="L203" i="4"/>
  <c r="L248" i="4"/>
  <c r="L263" i="4" s="1"/>
  <c r="L262" i="4"/>
  <c r="L247" i="4"/>
  <c r="F84" i="4"/>
  <c r="F88" i="4" s="1"/>
  <c r="F106" i="4"/>
  <c r="F110" i="4" s="1"/>
  <c r="F128" i="4"/>
  <c r="F132" i="4" s="1"/>
  <c r="F174" i="4"/>
  <c r="F173" i="4"/>
  <c r="L182" i="4"/>
  <c r="L197" i="4" s="1"/>
  <c r="L196" i="4"/>
  <c r="L181" i="4"/>
  <c r="L226" i="4"/>
  <c r="L241" i="4" s="1"/>
  <c r="L240" i="4"/>
  <c r="L225" i="4"/>
  <c r="F5" i="4"/>
  <c r="F27" i="4"/>
  <c r="F70" i="4"/>
  <c r="L86" i="4"/>
  <c r="L71" i="4"/>
  <c r="L72" i="4"/>
  <c r="L87" i="4" s="1"/>
  <c r="F92" i="4"/>
  <c r="L108" i="4"/>
  <c r="L93" i="4"/>
  <c r="L94" i="4"/>
  <c r="L109" i="4" s="1"/>
  <c r="F114" i="4"/>
  <c r="L130" i="4"/>
  <c r="L115" i="4"/>
  <c r="L116" i="4"/>
  <c r="L131" i="4" s="1"/>
  <c r="L152" i="4"/>
  <c r="L137" i="4"/>
  <c r="L138" i="4"/>
  <c r="F158" i="4"/>
  <c r="L174" i="4"/>
  <c r="L159" i="4"/>
  <c r="L160" i="4"/>
  <c r="F151" i="3"/>
  <c r="F136" i="3"/>
  <c r="F150" i="3"/>
  <c r="F85" i="3"/>
  <c r="F70" i="3"/>
  <c r="F84" i="3"/>
  <c r="L196" i="3"/>
  <c r="L204" i="3"/>
  <c r="L219" i="3" s="1"/>
  <c r="L4" i="3"/>
  <c r="L21" i="3"/>
  <c r="L18" i="3"/>
  <c r="L22" i="3" s="1"/>
  <c r="L19" i="3"/>
  <c r="F129" i="3"/>
  <c r="F114" i="3"/>
  <c r="F128" i="3"/>
  <c r="L203" i="3"/>
  <c r="L26" i="3"/>
  <c r="L40" i="3"/>
  <c r="L44" i="3" s="1"/>
  <c r="L41" i="3"/>
  <c r="L43" i="3"/>
  <c r="F41" i="3"/>
  <c r="F26" i="3"/>
  <c r="F40" i="3"/>
  <c r="F63" i="3"/>
  <c r="F48" i="3"/>
  <c r="F62" i="3"/>
  <c r="F107" i="3"/>
  <c r="F92" i="3"/>
  <c r="F106" i="3"/>
  <c r="F173" i="3"/>
  <c r="F158" i="3"/>
  <c r="F172" i="3"/>
  <c r="F43" i="3"/>
  <c r="L240" i="3"/>
  <c r="L225" i="3"/>
  <c r="F50" i="3"/>
  <c r="F65" i="3" s="1"/>
  <c r="F64" i="3"/>
  <c r="L86" i="3"/>
  <c r="L71" i="3"/>
  <c r="F94" i="3"/>
  <c r="F109" i="3" s="1"/>
  <c r="F108" i="3"/>
  <c r="L130" i="3"/>
  <c r="L115" i="3"/>
  <c r="F138" i="3"/>
  <c r="F153" i="3" s="1"/>
  <c r="F152" i="3"/>
  <c r="L174" i="3"/>
  <c r="L159" i="3"/>
  <c r="L262" i="3"/>
  <c r="L247" i="3"/>
  <c r="L263" i="3" s="1"/>
  <c r="F5" i="3"/>
  <c r="F21" i="3" s="1"/>
  <c r="F20" i="3"/>
  <c r="F42" i="3"/>
  <c r="L160" i="3"/>
  <c r="L175" i="3" s="1"/>
  <c r="L181" i="3"/>
  <c r="L49" i="3"/>
  <c r="L64" i="3"/>
  <c r="F72" i="3"/>
  <c r="F87" i="3" s="1"/>
  <c r="F86" i="3"/>
  <c r="L108" i="3"/>
  <c r="L93" i="3"/>
  <c r="F116" i="3"/>
  <c r="F131" i="3" s="1"/>
  <c r="F130" i="3"/>
  <c r="L152" i="3"/>
  <c r="L137" i="3"/>
  <c r="F160" i="3"/>
  <c r="F175" i="3" s="1"/>
  <c r="F174" i="3"/>
  <c r="L182" i="3"/>
  <c r="L197" i="3" s="1"/>
  <c r="L218" i="3"/>
  <c r="L226" i="3"/>
  <c r="L241" i="3" s="1"/>
  <c r="L19" i="5" l="1"/>
  <c r="L4" i="5"/>
  <c r="L18" i="5"/>
  <c r="L22" i="5" s="1"/>
  <c r="F62" i="5"/>
  <c r="F66" i="5" s="1"/>
  <c r="F48" i="5"/>
  <c r="F63" i="5"/>
  <c r="F40" i="5"/>
  <c r="F44" i="5" s="1"/>
  <c r="F41" i="5"/>
  <c r="F26" i="5"/>
  <c r="L216" i="5"/>
  <c r="L220" i="5" s="1"/>
  <c r="L217" i="5"/>
  <c r="L202" i="5"/>
  <c r="F43" i="5"/>
  <c r="L65" i="5"/>
  <c r="L21" i="5"/>
  <c r="L84" i="5"/>
  <c r="L88" i="5" s="1"/>
  <c r="L85" i="5"/>
  <c r="L70" i="5"/>
  <c r="L150" i="5"/>
  <c r="L154" i="5" s="1"/>
  <c r="L151" i="5"/>
  <c r="L136" i="5"/>
  <c r="L128" i="5"/>
  <c r="L132" i="5" s="1"/>
  <c r="L129" i="5"/>
  <c r="L114" i="5"/>
  <c r="F173" i="5"/>
  <c r="F158" i="5"/>
  <c r="F172" i="5"/>
  <c r="F176" i="5" s="1"/>
  <c r="F85" i="5"/>
  <c r="F70" i="5"/>
  <c r="F84" i="5"/>
  <c r="F88" i="5" s="1"/>
  <c r="F150" i="5"/>
  <c r="F154" i="5" s="1"/>
  <c r="F136" i="5"/>
  <c r="F151" i="5"/>
  <c r="L62" i="5"/>
  <c r="L66" i="5" s="1"/>
  <c r="L48" i="5"/>
  <c r="L63" i="5"/>
  <c r="F175" i="5"/>
  <c r="F87" i="5"/>
  <c r="F18" i="5"/>
  <c r="F22" i="5" s="1"/>
  <c r="F4" i="5"/>
  <c r="F19" i="5"/>
  <c r="L264" i="5"/>
  <c r="L131" i="5"/>
  <c r="L194" i="5"/>
  <c r="L198" i="5" s="1"/>
  <c r="L195" i="5"/>
  <c r="L180" i="5"/>
  <c r="F153" i="5"/>
  <c r="L106" i="5"/>
  <c r="L110" i="5" s="1"/>
  <c r="L92" i="5"/>
  <c r="L107" i="5"/>
  <c r="L238" i="5"/>
  <c r="L242" i="5" s="1"/>
  <c r="L239" i="5"/>
  <c r="L224" i="5"/>
  <c r="F106" i="5"/>
  <c r="F110" i="5" s="1"/>
  <c r="F92" i="5"/>
  <c r="F107" i="5"/>
  <c r="L153" i="5"/>
  <c r="L172" i="5"/>
  <c r="L176" i="5" s="1"/>
  <c r="L173" i="5"/>
  <c r="L158" i="5"/>
  <c r="F40" i="4"/>
  <c r="F44" i="4" s="1"/>
  <c r="F41" i="4"/>
  <c r="F26" i="4"/>
  <c r="L216" i="4"/>
  <c r="L220" i="4" s="1"/>
  <c r="L217" i="4"/>
  <c r="L202" i="4"/>
  <c r="F21" i="4"/>
  <c r="L21" i="4"/>
  <c r="F154" i="4"/>
  <c r="L175" i="4"/>
  <c r="L153" i="4"/>
  <c r="L128" i="4"/>
  <c r="L132" i="4" s="1"/>
  <c r="L129" i="4"/>
  <c r="L114" i="4"/>
  <c r="L106" i="4"/>
  <c r="L110" i="4" s="1"/>
  <c r="L107" i="4"/>
  <c r="L92" i="4"/>
  <c r="L84" i="4"/>
  <c r="L88" i="4" s="1"/>
  <c r="L85" i="4"/>
  <c r="L70" i="4"/>
  <c r="F18" i="4"/>
  <c r="F22" i="4" s="1"/>
  <c r="F19" i="4"/>
  <c r="F4" i="4"/>
  <c r="L194" i="4"/>
  <c r="L198" i="4" s="1"/>
  <c r="L180" i="4"/>
  <c r="L195" i="4"/>
  <c r="L260" i="4"/>
  <c r="L264" i="4" s="1"/>
  <c r="L261" i="4"/>
  <c r="L246" i="4"/>
  <c r="F66" i="4"/>
  <c r="L62" i="4"/>
  <c r="L66" i="4" s="1"/>
  <c r="L63" i="4"/>
  <c r="L48" i="4"/>
  <c r="L19" i="4"/>
  <c r="L4" i="4"/>
  <c r="L18" i="4"/>
  <c r="L22" i="4" s="1"/>
  <c r="L172" i="4"/>
  <c r="L176" i="4" s="1"/>
  <c r="L173" i="4"/>
  <c r="L158" i="4"/>
  <c r="L150" i="4"/>
  <c r="L154" i="4" s="1"/>
  <c r="L151" i="4"/>
  <c r="L136" i="4"/>
  <c r="L238" i="4"/>
  <c r="L242" i="4" s="1"/>
  <c r="L239" i="4"/>
  <c r="L224" i="4"/>
  <c r="L219" i="4"/>
  <c r="L40" i="4"/>
  <c r="L44" i="4" s="1"/>
  <c r="L41" i="4"/>
  <c r="L26" i="4"/>
  <c r="L65" i="4"/>
  <c r="L106" i="3"/>
  <c r="L110" i="3" s="1"/>
  <c r="L92" i="3"/>
  <c r="L107" i="3"/>
  <c r="F154" i="3"/>
  <c r="L62" i="3"/>
  <c r="L66" i="3" s="1"/>
  <c r="L48" i="3"/>
  <c r="L63" i="3"/>
  <c r="L172" i="3"/>
  <c r="L176" i="3" s="1"/>
  <c r="L173" i="3"/>
  <c r="L158" i="3"/>
  <c r="L128" i="3"/>
  <c r="L132" i="3" s="1"/>
  <c r="L129" i="3"/>
  <c r="L114" i="3"/>
  <c r="L84" i="3"/>
  <c r="L88" i="3" s="1"/>
  <c r="L85" i="3"/>
  <c r="L70" i="3"/>
  <c r="L131" i="3"/>
  <c r="L109" i="3"/>
  <c r="L65" i="3"/>
  <c r="L216" i="3"/>
  <c r="L220" i="3" s="1"/>
  <c r="L217" i="3"/>
  <c r="L202" i="3"/>
  <c r="L87" i="3"/>
  <c r="F88" i="3"/>
  <c r="L260" i="3"/>
  <c r="L264" i="3" s="1"/>
  <c r="L261" i="3"/>
  <c r="L246" i="3"/>
  <c r="L150" i="3"/>
  <c r="L154" i="3" s="1"/>
  <c r="L136" i="3"/>
  <c r="L151" i="3"/>
  <c r="L194" i="3"/>
  <c r="L198" i="3" s="1"/>
  <c r="L195" i="3"/>
  <c r="L180" i="3"/>
  <c r="F19" i="3"/>
  <c r="F4" i="3"/>
  <c r="F18" i="3"/>
  <c r="F22" i="3" s="1"/>
  <c r="L238" i="3"/>
  <c r="L242" i="3" s="1"/>
  <c r="L239" i="3"/>
  <c r="L224" i="3"/>
  <c r="F176" i="3"/>
  <c r="F110" i="3"/>
  <c r="F66" i="3"/>
  <c r="F44" i="3"/>
  <c r="F132" i="3"/>
  <c r="L153" i="3"/>
</calcChain>
</file>

<file path=xl/sharedStrings.xml><?xml version="1.0" encoding="utf-8"?>
<sst xmlns="http://schemas.openxmlformats.org/spreadsheetml/2006/main" count="2199" uniqueCount="446">
  <si>
    <t>µl</t>
  </si>
  <si>
    <t>r-%</t>
  </si>
  <si>
    <t>Volume range</t>
  </si>
  <si>
    <t>5-120 µl</t>
  </si>
  <si>
    <t>50-1000 µl</t>
  </si>
  <si>
    <t>Tip</t>
  </si>
  <si>
    <t>O</t>
  </si>
  <si>
    <t>Optifit</t>
  </si>
  <si>
    <t>0,5-200 µl</t>
  </si>
  <si>
    <t>OLR</t>
  </si>
  <si>
    <t>Optifit Low Retention</t>
  </si>
  <si>
    <t>LH-L790200</t>
  </si>
  <si>
    <t>10-1000 µl</t>
  </si>
  <si>
    <t>LH-L791000</t>
  </si>
  <si>
    <t>OWB</t>
  </si>
  <si>
    <t>Optifit Wide Bore</t>
  </si>
  <si>
    <t>Technique</t>
  </si>
  <si>
    <t>F</t>
  </si>
  <si>
    <t>Forward</t>
  </si>
  <si>
    <t>R</t>
  </si>
  <si>
    <t>Reverse</t>
  </si>
  <si>
    <t>Speed</t>
  </si>
  <si>
    <t>H</t>
  </si>
  <si>
    <t>Slow (setting: 1)</t>
  </si>
  <si>
    <t>N</t>
  </si>
  <si>
    <t>Fast (setting: 9)</t>
  </si>
  <si>
    <t>Blood</t>
  </si>
  <si>
    <t>SafetySpace Filter Tip</t>
  </si>
  <si>
    <t>5-200 µl</t>
  </si>
  <si>
    <t>790201F</t>
  </si>
  <si>
    <t>SafetySpace Filter Tip Low Retention</t>
  </si>
  <si>
    <t>LH-LF790201</t>
  </si>
  <si>
    <t>791001F</t>
  </si>
  <si>
    <t>LH-LF791001</t>
  </si>
  <si>
    <t>Optifit Wide Bore, with Safe-Cone in the pipette tip</t>
  </si>
  <si>
    <t>Scale: Mettler Toledo XS205, tared after each measurement</t>
  </si>
  <si>
    <t>Evaporation trap applied in all measurements</t>
  </si>
  <si>
    <t>Density of matrices determined with pyknometer (20 °C)</t>
  </si>
  <si>
    <t>Room temperature 20 °C</t>
  </si>
  <si>
    <r>
      <t>H</t>
    </r>
    <r>
      <rPr>
        <b/>
        <vertAlign val="subscript"/>
        <sz val="8"/>
        <color theme="1"/>
        <rFont val="Segoe UI"/>
        <family val="2"/>
      </rPr>
      <t>2</t>
    </r>
    <r>
      <rPr>
        <b/>
        <sz val="8"/>
        <color theme="1"/>
        <rFont val="Segoe UI"/>
        <family val="2"/>
      </rPr>
      <t>O</t>
    </r>
  </si>
  <si>
    <t>Methanol</t>
  </si>
  <si>
    <t>AA1000/O/F/H</t>
  </si>
  <si>
    <t>AA1000/O/F/N</t>
  </si>
  <si>
    <t>AA1000/O/R/H</t>
  </si>
  <si>
    <t>AA1000/O/R/N</t>
  </si>
  <si>
    <t>AA1000/OLR/F/H</t>
  </si>
  <si>
    <t>AA1000/OLR/F/N</t>
  </si>
  <si>
    <t>AA1000/OLR/R/H</t>
  </si>
  <si>
    <t>AA1000/OLR/R/N</t>
  </si>
  <si>
    <t>AA1000/OWB/F/H</t>
  </si>
  <si>
    <t>AA1000/OWB/F/N</t>
  </si>
  <si>
    <t>AA1000/OWB/R/H</t>
  </si>
  <si>
    <t>AA1000/OWB/R/N</t>
  </si>
  <si>
    <t>Pipette</t>
  </si>
  <si>
    <t>AA100</t>
  </si>
  <si>
    <t>AA1000</t>
  </si>
  <si>
    <t>LH735.041AA</t>
  </si>
  <si>
    <t>LH735.081AA</t>
  </si>
  <si>
    <t>AA120/O/F/H</t>
  </si>
  <si>
    <t>AA120/O/F/N</t>
  </si>
  <si>
    <t>AA120/O/R/H</t>
  </si>
  <si>
    <t>AA120/O/R/N</t>
  </si>
  <si>
    <t>AA120/OLR/F/H</t>
  </si>
  <si>
    <t>AA120/OLR/F/N</t>
  </si>
  <si>
    <t>AA120/OLR/R/H</t>
  </si>
  <si>
    <t>AA120/OLR/R/N</t>
  </si>
  <si>
    <t>Matrix:</t>
  </si>
  <si>
    <t>Water, deionized</t>
  </si>
  <si>
    <t>Sartorius Optifit Tip 0,5-200 µL</t>
  </si>
  <si>
    <t>Sartorius Optifit Tip 10-1000 µL</t>
  </si>
  <si>
    <t>Temperature, Water: 20,5 °C</t>
  </si>
  <si>
    <t>Air pressure 1018 hPa</t>
  </si>
  <si>
    <t>Average</t>
  </si>
  <si>
    <t>Air moisture: 31 %</t>
  </si>
  <si>
    <t>Standard deviation</t>
  </si>
  <si>
    <t>Z-factor</t>
  </si>
  <si>
    <t>mg/µL</t>
  </si>
  <si>
    <t>[g]</t>
  </si>
  <si>
    <t>[mg]</t>
  </si>
  <si>
    <t>[µL]</t>
  </si>
  <si>
    <t>0,0996 99,90</t>
  </si>
  <si>
    <t>1,0020 1005,01</t>
  </si>
  <si>
    <t>Technique:</t>
  </si>
  <si>
    <t>0,0999 100,20</t>
  </si>
  <si>
    <t>1,0045 1007,51</t>
  </si>
  <si>
    <t>Speed:</t>
  </si>
  <si>
    <t>Slow</t>
  </si>
  <si>
    <t>0,1001 100,40</t>
  </si>
  <si>
    <t>1,0046 1007,61</t>
  </si>
  <si>
    <t>0,1000 100,3</t>
  </si>
  <si>
    <t>1,0040 1007,01</t>
  </si>
  <si>
    <t>0,1002 100,50</t>
  </si>
  <si>
    <t>1,0043 1007,31</t>
  </si>
  <si>
    <t>Systematic error</t>
  </si>
  <si>
    <t>µL</t>
  </si>
  <si>
    <t>%</t>
  </si>
  <si>
    <t>Random error</t>
  </si>
  <si>
    <t>Uncertainty</t>
  </si>
  <si>
    <t>Temperature, Water: 20 °C</t>
  </si>
  <si>
    <t>0,0998 100,10</t>
  </si>
  <si>
    <t>1,0008 1003,70</t>
  </si>
  <si>
    <t>1,0015 1004,40</t>
  </si>
  <si>
    <t>Fast</t>
  </si>
  <si>
    <t>1,0009 1003,80</t>
  </si>
  <si>
    <t>0,0997 100,00</t>
  </si>
  <si>
    <t>1,0005 1003,40</t>
  </si>
  <si>
    <t>1,0013 1004,20</t>
  </si>
  <si>
    <t>1,0006 1003,50</t>
  </si>
  <si>
    <t>1,0002 1003,10</t>
  </si>
  <si>
    <t>1,0007 1003,60</t>
  </si>
  <si>
    <t>1,0022 1005,11</t>
  </si>
  <si>
    <t>1,0018 1004,71</t>
  </si>
  <si>
    <t>0,1003 100,60</t>
  </si>
  <si>
    <t>1,0014 1004,30</t>
  </si>
  <si>
    <t>1,0021 1005,01</t>
  </si>
  <si>
    <t>1,0012 1004,10</t>
  </si>
  <si>
    <t>0,9975 1000,39</t>
  </si>
  <si>
    <t>0,9976 1000,49</t>
  </si>
  <si>
    <t>0,9981 1000,99</t>
  </si>
  <si>
    <t>0,9971 999,99</t>
  </si>
  <si>
    <t>0,9963 999,19</t>
  </si>
  <si>
    <t>0,9957 998,59</t>
  </si>
  <si>
    <t>0,9974 1000,29</t>
  </si>
  <si>
    <t>0,9965 999,39</t>
  </si>
  <si>
    <t>Low Retention</t>
  </si>
  <si>
    <t>1,0010 1003,90</t>
  </si>
  <si>
    <t>1,0019 1004,81</t>
  </si>
  <si>
    <t>1,0027 1005,61</t>
  </si>
  <si>
    <t>1,0017 1004,60</t>
  </si>
  <si>
    <t>1,0023 1005,21</t>
  </si>
  <si>
    <t>1,0026 1005,51</t>
  </si>
  <si>
    <t>1,0025 1005,41</t>
  </si>
  <si>
    <t>Air pressure 1017 hPa</t>
  </si>
  <si>
    <t>Air moisture: 43 %</t>
  </si>
  <si>
    <t>1,0024 1005,31</t>
  </si>
  <si>
    <t>1,0016 1004,50</t>
  </si>
  <si>
    <t>1,0020 1004,91</t>
  </si>
  <si>
    <t>1,0031 1006,01</t>
  </si>
  <si>
    <t>1,0011 1004,00</t>
  </si>
  <si>
    <t>1,0004 1003,30</t>
  </si>
  <si>
    <t>0,9997 1002,60</t>
  </si>
  <si>
    <t>0,9988 1001,70</t>
  </si>
  <si>
    <t>0,9991 1002,00</t>
  </si>
  <si>
    <t>0,9977 1000,59</t>
  </si>
  <si>
    <t>0,9983 1001,20</t>
  </si>
  <si>
    <t>0,9972 1000,09</t>
  </si>
  <si>
    <t>0,9985 1001,40</t>
  </si>
  <si>
    <t>0,9984 1001,30</t>
  </si>
  <si>
    <t>0,9978 1000,69</t>
  </si>
  <si>
    <t>0,9968 999,69</t>
  </si>
  <si>
    <t>Wide Bore</t>
  </si>
  <si>
    <t>1,0045 1007,41</t>
  </si>
  <si>
    <t>1,0048 1007,71</t>
  </si>
  <si>
    <t>1,0052 1008,12</t>
  </si>
  <si>
    <t>1,0042 1007,11</t>
  </si>
  <si>
    <t>1,0046 1007,51</t>
  </si>
  <si>
    <t>1,0057 1008,62</t>
  </si>
  <si>
    <t>1,0047 1007,61</t>
  </si>
  <si>
    <t>1,0043 1007,21</t>
  </si>
  <si>
    <t>0,9996 1002,50</t>
  </si>
  <si>
    <t>1,0037 1006,61</t>
  </si>
  <si>
    <t>1,0000 1002,9</t>
  </si>
  <si>
    <t>0,9979 1000,79</t>
  </si>
  <si>
    <t>0,9970 999,89</t>
  </si>
  <si>
    <t>0,9967 999,59</t>
  </si>
  <si>
    <t>Blood (Sheep, +citrate)</t>
  </si>
  <si>
    <t>Bio Trading BTSN250</t>
  </si>
  <si>
    <t>Lot: #16130 SN78</t>
  </si>
  <si>
    <t>MW:</t>
  </si>
  <si>
    <t>Density (experimental):</t>
  </si>
  <si>
    <t>Density (literature):</t>
  </si>
  <si>
    <t>0,1037 104,00</t>
  </si>
  <si>
    <t>1,0512 1054,25</t>
  </si>
  <si>
    <t>0,1066 106,91</t>
  </si>
  <si>
    <t>1,0596 1062,67</t>
  </si>
  <si>
    <t>0,1044 104,70</t>
  </si>
  <si>
    <t>1,0562 1059,26</t>
  </si>
  <si>
    <t>0,1045 104,80</t>
  </si>
  <si>
    <t>1,0583 1061,37</t>
  </si>
  <si>
    <t>0,1042 104,50</t>
  </si>
  <si>
    <t>1,0510 1054,05</t>
  </si>
  <si>
    <t>0,1029 103,20</t>
  </si>
  <si>
    <t>1,0539 1056,96</t>
  </si>
  <si>
    <t>0,1052 105,51</t>
  </si>
  <si>
    <t>1,0558 1058,86</t>
  </si>
  <si>
    <t>0,1041 104,40</t>
  </si>
  <si>
    <t>1,0547 1057,76</t>
  </si>
  <si>
    <t>0,1056 105,91</t>
  </si>
  <si>
    <t>1,0598 1062,87</t>
  </si>
  <si>
    <t>0,1065 106,81</t>
  </si>
  <si>
    <t>1,0601 1063,17</t>
  </si>
  <si>
    <t>Blood (Sheep, +sitraatti)</t>
  </si>
  <si>
    <t>1,0540 1057,06</t>
  </si>
  <si>
    <t>0,1016 101,89</t>
  </si>
  <si>
    <t>0,1021 102,40</t>
  </si>
  <si>
    <t>1,0532 1056,25</t>
  </si>
  <si>
    <t>0,1018 102,10</t>
  </si>
  <si>
    <t>0,1027 103,00</t>
  </si>
  <si>
    <t>1,0544 1057,46</t>
  </si>
  <si>
    <t>1,0549 1057,96</t>
  </si>
  <si>
    <t>0,1017 101,99</t>
  </si>
  <si>
    <t>1,0514 1054,45</t>
  </si>
  <si>
    <t>0,1031 103,40</t>
  </si>
  <si>
    <t>1,0548 1057,86</t>
  </si>
  <si>
    <t>0,1030 103,30</t>
  </si>
  <si>
    <t>1,0533 1056,35</t>
  </si>
  <si>
    <t>0,1024 102,70</t>
  </si>
  <si>
    <t>1,0554 1058,46</t>
  </si>
  <si>
    <t>0,1046 104,90</t>
  </si>
  <si>
    <t>1,0491 1052,14</t>
  </si>
  <si>
    <t>1,0438 1046,83</t>
  </si>
  <si>
    <t>0,1043 104,60</t>
  </si>
  <si>
    <t>1,0418 1044,82</t>
  </si>
  <si>
    <t>0,1049 105,20</t>
  </si>
  <si>
    <t>1,0437 1046,73</t>
  </si>
  <si>
    <t>1,0475 1050,54</t>
  </si>
  <si>
    <t>1,0450 1048,03</t>
  </si>
  <si>
    <t>1,0496 1052,64</t>
  </si>
  <si>
    <t>1,0480 1051,04</t>
  </si>
  <si>
    <t>0,1033 103,60</t>
  </si>
  <si>
    <t>1,0507 1053,75</t>
  </si>
  <si>
    <t>1,0360 1039,00</t>
  </si>
  <si>
    <t>0,1039 104,20</t>
  </si>
  <si>
    <t>1,0266 1029,58</t>
  </si>
  <si>
    <t>1,0407 1043,72</t>
  </si>
  <si>
    <t>1,0427 1045,72</t>
  </si>
  <si>
    <t>1,0406 1043,62</t>
  </si>
  <si>
    <t>0,1048 105,10</t>
  </si>
  <si>
    <t>1,0374 1040,41</t>
  </si>
  <si>
    <t>1,0399 1042,92</t>
  </si>
  <si>
    <t>1,0411 1044,12</t>
  </si>
  <si>
    <t>0,1035 103,80</t>
  </si>
  <si>
    <t>1,0412 1044,22</t>
  </si>
  <si>
    <t>0,1047 105,00</t>
  </si>
  <si>
    <t>1,0433 1046,33</t>
  </si>
  <si>
    <t>&lt; Sheep (vain plasma?)</t>
  </si>
  <si>
    <t>1,0432 1046,23</t>
  </si>
  <si>
    <t>0,1058 106,11</t>
  </si>
  <si>
    <t>1,0481 1051,14</t>
  </si>
  <si>
    <t>0,1060 106,31</t>
  </si>
  <si>
    <t>1,0469 1049,94</t>
  </si>
  <si>
    <t>1,0477 1050,74</t>
  </si>
  <si>
    <t>0,1072 107,51</t>
  </si>
  <si>
    <t>1,0446 1047,63</t>
  </si>
  <si>
    <t>0,1073 107,61</t>
  </si>
  <si>
    <t>0,1068 107,11</t>
  </si>
  <si>
    <t>1,0476 1050,64</t>
  </si>
  <si>
    <t>0,1087 109,02</t>
  </si>
  <si>
    <t>1,0461 1049,13</t>
  </si>
  <si>
    <t>0,1090 109,32</t>
  </si>
  <si>
    <t>0,1022 102,50</t>
  </si>
  <si>
    <t>1,0504 1053,45</t>
  </si>
  <si>
    <t>1,0516 1054,65</t>
  </si>
  <si>
    <t>1,0486 1051,64</t>
  </si>
  <si>
    <t>1,0534 1056,45</t>
  </si>
  <si>
    <t>0,1038 104,10</t>
  </si>
  <si>
    <t>1,0520 1055,05</t>
  </si>
  <si>
    <t>0,1050 105,30</t>
  </si>
  <si>
    <t>1,0527 1055,75</t>
  </si>
  <si>
    <t>0,1055 105,81</t>
  </si>
  <si>
    <t>1,0342 1037,20</t>
  </si>
  <si>
    <t>1,0331 1036,10</t>
  </si>
  <si>
    <t>1,0337 1036,70</t>
  </si>
  <si>
    <t>0,1079 108,21</t>
  </si>
  <si>
    <t>1,0355 1038,50</t>
  </si>
  <si>
    <t>0,1064 106,71</t>
  </si>
  <si>
    <t>1,0353 1038,30</t>
  </si>
  <si>
    <t>1,0365 1039,51</t>
  </si>
  <si>
    <t>0,1069 107,21</t>
  </si>
  <si>
    <t>1,0372 1040,21</t>
  </si>
  <si>
    <t>0,1063 106,61</t>
  </si>
  <si>
    <t>1,0346 1037,60</t>
  </si>
  <si>
    <t>1,0367 1039,71</t>
  </si>
  <si>
    <t>1,0375 1040,51</t>
  </si>
  <si>
    <t>0,1026 102,90</t>
  </si>
  <si>
    <t>1,0307 1033,69</t>
  </si>
  <si>
    <t>0,1020 102,30</t>
  </si>
  <si>
    <t>1,0376 1040,61</t>
  </si>
  <si>
    <t>1,0364 1039,41</t>
  </si>
  <si>
    <t>1,0357 1038,70</t>
  </si>
  <si>
    <t>0,1028 103,10</t>
  </si>
  <si>
    <t>1,0340 1037,00</t>
  </si>
  <si>
    <t>0,1025 102,80</t>
  </si>
  <si>
    <t>1,0352 1038,20</t>
  </si>
  <si>
    <t>0,1040 104,30</t>
  </si>
  <si>
    <t>1,0335 1036,50</t>
  </si>
  <si>
    <t>1,0350 1038,00</t>
  </si>
  <si>
    <t>0,1054 105,71</t>
  </si>
  <si>
    <t>1,0354 1038,40</t>
  </si>
  <si>
    <t>1,0385 1041,51</t>
  </si>
  <si>
    <t>1,0401 1043,12</t>
  </si>
  <si>
    <t>1,0416 1044,62</t>
  </si>
  <si>
    <t>1,0398 1042,82</t>
  </si>
  <si>
    <t>1,0429 1045,92</t>
  </si>
  <si>
    <t>1,0435 1046,53</t>
  </si>
  <si>
    <t>1,0423 1045,32</t>
  </si>
  <si>
    <t>1,0537 1056,76</t>
  </si>
  <si>
    <t>1,0569 1059,97</t>
  </si>
  <si>
    <t>1,0223 1025,26</t>
  </si>
  <si>
    <t>1,0553 1058,36</t>
  </si>
  <si>
    <t>1,0641 1067,19</t>
  </si>
  <si>
    <t>1,0392 1042,21</t>
  </si>
  <si>
    <t>1,0417 1044,72</t>
  </si>
  <si>
    <t>1,0391 1042,11</t>
  </si>
  <si>
    <t>1,0343 1037,30</t>
  </si>
  <si>
    <t>1,0345 1037,50</t>
  </si>
  <si>
    <t>1,0332 1036,20</t>
  </si>
  <si>
    <t>1,0329 1035,90</t>
  </si>
  <si>
    <t>1,0289 1031,88</t>
  </si>
  <si>
    <t>1,0326 1035,59</t>
  </si>
  <si>
    <t>1,0306 1033,59</t>
  </si>
  <si>
    <t>1,0371 1040,11</t>
  </si>
  <si>
    <t>1,0311 1034,09</t>
  </si>
  <si>
    <t>1,0330 1036,00</t>
  </si>
  <si>
    <t>1,0334 1036,40</t>
  </si>
  <si>
    <t>1,0388 1041,81</t>
  </si>
  <si>
    <t>Fisher Chemical M/4056</t>
  </si>
  <si>
    <t>Lot #1668488</t>
  </si>
  <si>
    <t>MW: 32,04</t>
  </si>
  <si>
    <t>0,0779 78,13</t>
  </si>
  <si>
    <t>0,7933 795,60</t>
  </si>
  <si>
    <t>0,0773 77,52</t>
  </si>
  <si>
    <t>0,7963 798,61</t>
  </si>
  <si>
    <t>0,0778 78,03</t>
  </si>
  <si>
    <t>0,7911 793,39</t>
  </si>
  <si>
    <t>0,0769 77,12</t>
  </si>
  <si>
    <t>0,7926 794,90</t>
  </si>
  <si>
    <t>0,0771 77,32</t>
  </si>
  <si>
    <t>0,7918 794,10</t>
  </si>
  <si>
    <t>0,0764 76,62</t>
  </si>
  <si>
    <t>0,7929 795,20</t>
  </si>
  <si>
    <t>0,0770 77,22</t>
  </si>
  <si>
    <t>0,7908 793,09</t>
  </si>
  <si>
    <t>0,0772 77,42</t>
  </si>
  <si>
    <t>0,7871 789,38</t>
  </si>
  <si>
    <t>0,7890 791,29</t>
  </si>
  <si>
    <t>0,7916 793,90</t>
  </si>
  <si>
    <t>0,7843 786,57</t>
  </si>
  <si>
    <t>0,0765 76,72</t>
  </si>
  <si>
    <t>0,7886 790,89</t>
  </si>
  <si>
    <t>0,7795 781,76</t>
  </si>
  <si>
    <t>0,0768 77,02</t>
  </si>
  <si>
    <t>0,7854 787,68</t>
  </si>
  <si>
    <t>0,0762 76,42</t>
  </si>
  <si>
    <t>0,7833 785,57</t>
  </si>
  <si>
    <t>0,0759 76,12</t>
  </si>
  <si>
    <t>0,7878 790,08</t>
  </si>
  <si>
    <t>0,0766 76,82</t>
  </si>
  <si>
    <t>0,7842 786,47</t>
  </si>
  <si>
    <t>0,7837 785,97</t>
  </si>
  <si>
    <t>0,0763 76,52</t>
  </si>
  <si>
    <t>0,7863 788,58</t>
  </si>
  <si>
    <t>0,0775 77,72</t>
  </si>
  <si>
    <t>0,7848 787,08</t>
  </si>
  <si>
    <t>0,0784 78,63</t>
  </si>
  <si>
    <t>0,7857 787,98</t>
  </si>
  <si>
    <t>0,7847 786,98</t>
  </si>
  <si>
    <t>0,0777 77,93</t>
  </si>
  <si>
    <t>0,7861 788,38</t>
  </si>
  <si>
    <t>0,0776 77,83</t>
  </si>
  <si>
    <t>0,7852 787,48</t>
  </si>
  <si>
    <t>0,7860 788,28</t>
  </si>
  <si>
    <t>0,7819 784,17</t>
  </si>
  <si>
    <t>0,7836 785,87</t>
  </si>
  <si>
    <t>0,0774 77,62</t>
  </si>
  <si>
    <t>0,7866 788,88</t>
  </si>
  <si>
    <t>0,7773 779,55</t>
  </si>
  <si>
    <t>0,0791 79,33</t>
  </si>
  <si>
    <t>0,7775 779,75</t>
  </si>
  <si>
    <t>0,0794 79,63</t>
  </si>
  <si>
    <t>0,7772 779,45</t>
  </si>
  <si>
    <t>0,0787 78,93</t>
  </si>
  <si>
    <t>0,7765 778,75</t>
  </si>
  <si>
    <t>0,0792 79,43</t>
  </si>
  <si>
    <t>0,0796 79,83</t>
  </si>
  <si>
    <t>0,7782 780,46</t>
  </si>
  <si>
    <t>0,7781 780,36</t>
  </si>
  <si>
    <t>0,7770 779,25</t>
  </si>
  <si>
    <t>0,0789 79,13</t>
  </si>
  <si>
    <t>0,7745 776,75</t>
  </si>
  <si>
    <t>0,0790 79,23</t>
  </si>
  <si>
    <t>0,7769 779,15</t>
  </si>
  <si>
    <t>0,0757 75,92</t>
  </si>
  <si>
    <t>0,7817 783,97</t>
  </si>
  <si>
    <t>0,7844 786,67</t>
  </si>
  <si>
    <t>0,7880 790,29</t>
  </si>
  <si>
    <t>0,7868 789,08</t>
  </si>
  <si>
    <t>0,7879 790,18</t>
  </si>
  <si>
    <t>0,7872 789,48</t>
  </si>
  <si>
    <t>0,7887 790,99</t>
  </si>
  <si>
    <t>0,0788 79,03</t>
  </si>
  <si>
    <t>0,7853 787,58</t>
  </si>
  <si>
    <t>0,7882 790,49</t>
  </si>
  <si>
    <t>0,0781 78,33</t>
  </si>
  <si>
    <t>0,0780 78,23</t>
  </si>
  <si>
    <t>0,7883 790,59</t>
  </si>
  <si>
    <t>0,7875 789,78</t>
  </si>
  <si>
    <t>0,0767 76,92</t>
  </si>
  <si>
    <t>0,7867 788,98</t>
  </si>
  <si>
    <t>0,7859 788,18</t>
  </si>
  <si>
    <t>0,7856 787,88</t>
  </si>
  <si>
    <t>0,7858 788,08</t>
  </si>
  <si>
    <t>0,7845 786,78</t>
  </si>
  <si>
    <t>0,7846 786,88</t>
  </si>
  <si>
    <t>0,0783 78,53</t>
  </si>
  <si>
    <t>0,7849 787,18</t>
  </si>
  <si>
    <t>0,7855 787,78</t>
  </si>
  <si>
    <t>0,7851 787,38</t>
  </si>
  <si>
    <t>0,0782 78,43</t>
  </si>
  <si>
    <t>0,7850 787,28</t>
  </si>
  <si>
    <t>0,7924 794,70</t>
  </si>
  <si>
    <t>0,7938 796,10</t>
  </si>
  <si>
    <t>0,7937 796,00</t>
  </si>
  <si>
    <t>0,7907 792,99</t>
  </si>
  <si>
    <t>0,7900 792,29</t>
  </si>
  <si>
    <t>0,7919 794,20</t>
  </si>
  <si>
    <t>0,7899 792,19</t>
  </si>
  <si>
    <t>0,7901 792,39</t>
  </si>
  <si>
    <t>0,7906 792,89</t>
  </si>
  <si>
    <t>0,7788 781,06</t>
  </si>
  <si>
    <t>0,7803 782,56</t>
  </si>
  <si>
    <t>0,7792 781,46</t>
  </si>
  <si>
    <t>0,7768 779,05</t>
  </si>
  <si>
    <t>0,7815 783,77</t>
  </si>
  <si>
    <t>0,7894 791,69</t>
  </si>
  <si>
    <t>0,7840 786,27</t>
  </si>
  <si>
    <t>0,7830 785,27</t>
  </si>
  <si>
    <t>0,7841 786,37</t>
  </si>
  <si>
    <t>0,7835 785,77</t>
  </si>
  <si>
    <t>0,7831 785,37</t>
  </si>
  <si>
    <t>0,7800 782,26</t>
  </si>
  <si>
    <t>0,7805 782,76</t>
  </si>
  <si>
    <t>0,7801 782,36</t>
  </si>
  <si>
    <t>0,7799 782,16</t>
  </si>
  <si>
    <t>0,7793 781,56</t>
  </si>
  <si>
    <t>0,7789 781,16</t>
  </si>
  <si>
    <t>0,7791 781,36</t>
  </si>
  <si>
    <t>Andrew Alliance Picus 5-120 µL</t>
  </si>
  <si>
    <t>Andrew Alliance Picus 50-1000 µL</t>
  </si>
  <si>
    <t>Andrew Alliance  Picus 50-1000 µL</t>
  </si>
  <si>
    <t>Andrew Alliance  Picus 5-120 µL</t>
  </si>
  <si>
    <t>Order Number</t>
  </si>
  <si>
    <t>Description</t>
  </si>
  <si>
    <t>Code</t>
  </si>
  <si>
    <t>Andrew Alliance Picus 120 µl</t>
  </si>
  <si>
    <t>Andrew Alliance Picus 1000 µl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</si>
</sst>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0"/>
    <numFmt numFmtId="166" formatCode="0.0\ %"/>
    <numFmt numFmtId="167" formatCode="0.000"/>
    <numFmt numFmtId="168" formatCode="0.0000"/>
    <numFmt numFmtId="169" formatCode="0.00_ ;[Red]\-0.0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Segoe UI"/>
      <family val="2"/>
    </font>
    <font>
      <b/>
      <sz val="8"/>
      <color theme="1"/>
      <name val="Segoe UI"/>
      <family val="2"/>
    </font>
    <font>
      <sz val="8"/>
      <name val="Segoe UI"/>
      <family val="2"/>
    </font>
    <font>
      <sz val="8"/>
      <color rgb="FFFF0000"/>
      <name val="Segoe UI"/>
      <family val="2"/>
    </font>
    <font>
      <b/>
      <vertAlign val="subscript"/>
      <sz val="8"/>
      <color theme="1"/>
      <name val="Segoe UI"/>
      <family val="2"/>
    </font>
    <font>
      <sz val="11"/>
      <color theme="1"/>
      <name val="Arial"/>
      <family val="2"/>
    </font>
    <font>
      <b/>
      <sz val="8"/>
      <color theme="0"/>
      <name val="Segoe UI"/>
      <family val="2"/>
    </font>
    <font>
      <sz val="8"/>
      <color theme="0"/>
      <name val="Segoe UI"/>
      <family val="2"/>
    </font>
    <font>
      <b/>
      <sz val="8"/>
      <name val="Segoe UI"/>
      <family val="2"/>
    </font>
    <font>
      <b/>
      <sz val="8"/>
      <color rgb="FFFF0000"/>
      <name val="Segoe UI"/>
      <family val="2"/>
    </font>
  </fonts>
  <fills count="1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BDBF"/>
        <bgColor indexed="64"/>
      </patternFill>
    </fill>
    <fill>
      <patternFill patternType="solid">
        <fgColor rgb="FFD9FFB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6" fillId="0" borderId="0" applyFont="0" applyFill="0" applyBorder="0" applyAlignment="0" applyProtection="0"/>
  </cellStyleXfs>
  <cellXfs count="162">
    <xf numFmtId="0" fontId="0" fillId="0" borderId="0" xfId="0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6" borderId="9" xfId="0" applyFont="1" applyFill="1" applyBorder="1"/>
    <xf numFmtId="0" fontId="2" fillId="6" borderId="10" xfId="0" applyFont="1" applyFill="1" applyBorder="1"/>
    <xf numFmtId="0" fontId="1" fillId="6" borderId="10" xfId="0" applyFont="1" applyFill="1" applyBorder="1"/>
    <xf numFmtId="0" fontId="3" fillId="6" borderId="11" xfId="0" applyFont="1" applyFill="1" applyBorder="1" applyAlignment="1">
      <alignment horizontal="left"/>
    </xf>
    <xf numFmtId="0" fontId="1" fillId="6" borderId="4" xfId="0" applyFont="1" applyFill="1" applyBorder="1"/>
    <xf numFmtId="0" fontId="2" fillId="6" borderId="0" xfId="0" applyFont="1" applyFill="1"/>
    <xf numFmtId="0" fontId="1" fillId="6" borderId="0" xfId="0" applyFont="1" applyFill="1"/>
    <xf numFmtId="0" fontId="3" fillId="6" borderId="5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left"/>
    </xf>
    <xf numFmtId="0" fontId="1" fillId="6" borderId="2" xfId="0" applyFont="1" applyFill="1" applyBorder="1"/>
    <xf numFmtId="0" fontId="2" fillId="6" borderId="1" xfId="0" applyFont="1" applyFill="1" applyBorder="1"/>
    <xf numFmtId="0" fontId="1" fillId="6" borderId="1" xfId="0" applyFont="1" applyFill="1" applyBorder="1"/>
    <xf numFmtId="0" fontId="4" fillId="6" borderId="3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left"/>
    </xf>
    <xf numFmtId="0" fontId="4" fillId="6" borderId="5" xfId="0" applyFont="1" applyFill="1" applyBorder="1"/>
    <xf numFmtId="0" fontId="4" fillId="6" borderId="11" xfId="0" applyFont="1" applyFill="1" applyBorder="1"/>
    <xf numFmtId="0" fontId="1" fillId="7" borderId="2" xfId="0" applyFont="1" applyFill="1" applyBorder="1"/>
    <xf numFmtId="0" fontId="2" fillId="7" borderId="1" xfId="0" applyFont="1" applyFill="1" applyBorder="1"/>
    <xf numFmtId="0" fontId="1" fillId="7" borderId="1" xfId="0" applyFont="1" applyFill="1" applyBorder="1"/>
    <xf numFmtId="0" fontId="4" fillId="7" borderId="3" xfId="0" applyFont="1" applyFill="1" applyBorder="1"/>
    <xf numFmtId="0" fontId="4" fillId="0" borderId="0" xfId="0" applyFont="1"/>
    <xf numFmtId="0" fontId="2" fillId="4" borderId="9" xfId="0" applyFont="1" applyFill="1" applyBorder="1"/>
    <xf numFmtId="0" fontId="1" fillId="4" borderId="10" xfId="0" applyFont="1" applyFill="1" applyBorder="1"/>
    <xf numFmtId="0" fontId="4" fillId="4" borderId="11" xfId="0" applyFont="1" applyFill="1" applyBorder="1" applyAlignment="1">
      <alignment horizontal="center"/>
    </xf>
    <xf numFmtId="0" fontId="1" fillId="8" borderId="4" xfId="0" applyFont="1" applyFill="1" applyBorder="1"/>
    <xf numFmtId="0" fontId="2" fillId="8" borderId="0" xfId="0" applyFont="1" applyFill="1"/>
    <xf numFmtId="0" fontId="1" fillId="8" borderId="0" xfId="0" applyFont="1" applyFill="1" applyAlignment="1">
      <alignment horizontal="left"/>
    </xf>
    <xf numFmtId="0" fontId="3" fillId="8" borderId="5" xfId="0" applyFont="1" applyFill="1" applyBorder="1" applyAlignment="1">
      <alignment horizontal="left"/>
    </xf>
    <xf numFmtId="0" fontId="1" fillId="8" borderId="2" xfId="0" applyFont="1" applyFill="1" applyBorder="1"/>
    <xf numFmtId="0" fontId="2" fillId="8" borderId="1" xfId="0" applyFont="1" applyFill="1" applyBorder="1"/>
    <xf numFmtId="0" fontId="1" fillId="8" borderId="1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2" fontId="1" fillId="10" borderId="5" xfId="0" applyNumberFormat="1" applyFont="1" applyFill="1" applyBorder="1"/>
    <xf numFmtId="2" fontId="1" fillId="10" borderId="4" xfId="0" applyNumberFormat="1" applyFont="1" applyFill="1" applyBorder="1"/>
    <xf numFmtId="2" fontId="1" fillId="10" borderId="3" xfId="0" applyNumberFormat="1" applyFont="1" applyFill="1" applyBorder="1"/>
    <xf numFmtId="2" fontId="1" fillId="10" borderId="2" xfId="0" applyNumberFormat="1" applyFont="1" applyFill="1" applyBorder="1"/>
    <xf numFmtId="164" fontId="1" fillId="10" borderId="4" xfId="0" applyNumberFormat="1" applyFont="1" applyFill="1" applyBorder="1"/>
    <xf numFmtId="164" fontId="1" fillId="10" borderId="2" xfId="0" applyNumberFormat="1" applyFont="1" applyFill="1" applyBorder="1"/>
    <xf numFmtId="2" fontId="1" fillId="11" borderId="4" xfId="0" applyNumberFormat="1" applyFont="1" applyFill="1" applyBorder="1"/>
    <xf numFmtId="2" fontId="1" fillId="11" borderId="5" xfId="0" applyNumberFormat="1" applyFont="1" applyFill="1" applyBorder="1"/>
    <xf numFmtId="2" fontId="1" fillId="11" borderId="2" xfId="0" applyNumberFormat="1" applyFont="1" applyFill="1" applyBorder="1"/>
    <xf numFmtId="2" fontId="1" fillId="11" borderId="3" xfId="0" applyNumberFormat="1" applyFont="1" applyFill="1" applyBorder="1"/>
    <xf numFmtId="164" fontId="1" fillId="11" borderId="4" xfId="0" applyNumberFormat="1" applyFont="1" applyFill="1" applyBorder="1"/>
    <xf numFmtId="164" fontId="1" fillId="11" borderId="2" xfId="0" applyNumberFormat="1" applyFont="1" applyFill="1" applyBorder="1"/>
    <xf numFmtId="0" fontId="1" fillId="0" borderId="0" xfId="1" applyFont="1"/>
    <xf numFmtId="165" fontId="7" fillId="12" borderId="12" xfId="1" applyNumberFormat="1" applyFont="1" applyFill="1" applyBorder="1" applyAlignment="1">
      <alignment horizontal="center"/>
    </xf>
    <xf numFmtId="0" fontId="2" fillId="13" borderId="9" xfId="1" applyFont="1" applyFill="1" applyBorder="1"/>
    <xf numFmtId="0" fontId="2" fillId="13" borderId="10" xfId="1" applyFont="1" applyFill="1" applyBorder="1" applyAlignment="1">
      <alignment horizontal="center"/>
    </xf>
    <xf numFmtId="2" fontId="2" fillId="13" borderId="10" xfId="1" applyNumberFormat="1" applyFont="1" applyFill="1" applyBorder="1" applyAlignment="1">
      <alignment horizontal="center"/>
    </xf>
    <xf numFmtId="14" fontId="1" fillId="13" borderId="11" xfId="1" applyNumberFormat="1" applyFont="1" applyFill="1" applyBorder="1" applyAlignment="1">
      <alignment horizontal="center"/>
    </xf>
    <xf numFmtId="0" fontId="2" fillId="0" borderId="0" xfId="1" applyFont="1"/>
    <xf numFmtId="0" fontId="2" fillId="2" borderId="9" xfId="1" applyFont="1" applyFill="1" applyBorder="1"/>
    <xf numFmtId="0" fontId="1" fillId="2" borderId="10" xfId="1" applyFont="1" applyFill="1" applyBorder="1"/>
    <xf numFmtId="0" fontId="1" fillId="2" borderId="11" xfId="1" applyFont="1" applyFill="1" applyBorder="1"/>
    <xf numFmtId="165" fontId="7" fillId="0" borderId="0" xfId="1" applyNumberFormat="1" applyFont="1" applyAlignment="1">
      <alignment horizontal="center"/>
    </xf>
    <xf numFmtId="0" fontId="1" fillId="13" borderId="4" xfId="1" applyFont="1" applyFill="1" applyBorder="1"/>
    <xf numFmtId="0" fontId="2" fillId="13" borderId="0" xfId="1" applyFont="1" applyFill="1" applyAlignment="1">
      <alignment horizontal="center"/>
    </xf>
    <xf numFmtId="2" fontId="2" fillId="13" borderId="0" xfId="1" applyNumberFormat="1" applyFont="1" applyFill="1" applyAlignment="1">
      <alignment horizontal="center"/>
    </xf>
    <xf numFmtId="2" fontId="2" fillId="13" borderId="5" xfId="1" applyNumberFormat="1" applyFont="1" applyFill="1" applyBorder="1" applyAlignment="1">
      <alignment horizontal="center"/>
    </xf>
    <xf numFmtId="165" fontId="2" fillId="0" borderId="0" xfId="1" applyNumberFormat="1" applyFont="1"/>
    <xf numFmtId="0" fontId="1" fillId="2" borderId="4" xfId="1" applyFont="1" applyFill="1" applyBorder="1"/>
    <xf numFmtId="0" fontId="1" fillId="2" borderId="0" xfId="1" applyFont="1" applyFill="1"/>
    <xf numFmtId="0" fontId="1" fillId="2" borderId="5" xfId="1" applyFont="1" applyFill="1" applyBorder="1"/>
    <xf numFmtId="165" fontId="2" fillId="0" borderId="0" xfId="1" applyNumberFormat="1" applyFont="1" applyAlignment="1">
      <alignment horizontal="center"/>
    </xf>
    <xf numFmtId="0" fontId="1" fillId="13" borderId="2" xfId="1" quotePrefix="1" applyFont="1" applyFill="1" applyBorder="1" applyAlignment="1">
      <alignment horizontal="left"/>
    </xf>
    <xf numFmtId="0" fontId="2" fillId="13" borderId="1" xfId="1" applyFont="1" applyFill="1" applyBorder="1"/>
    <xf numFmtId="0" fontId="1" fillId="13" borderId="1" xfId="1" applyFont="1" applyFill="1" applyBorder="1" applyAlignment="1">
      <alignment horizontal="center"/>
    </xf>
    <xf numFmtId="166" fontId="2" fillId="13" borderId="3" xfId="2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0" fontId="1" fillId="0" borderId="4" xfId="1" applyFont="1" applyBorder="1"/>
    <xf numFmtId="164" fontId="1" fillId="0" borderId="0" xfId="1" applyNumberFormat="1" applyFont="1" applyAlignment="1">
      <alignment horizontal="center"/>
    </xf>
    <xf numFmtId="2" fontId="1" fillId="14" borderId="5" xfId="1" applyNumberFormat="1" applyFont="1" applyFill="1" applyBorder="1" applyAlignment="1">
      <alignment horizontal="center"/>
    </xf>
    <xf numFmtId="165" fontId="1" fillId="0" borderId="0" xfId="1" applyNumberFormat="1" applyFont="1"/>
    <xf numFmtId="164" fontId="1" fillId="14" borderId="5" xfId="1" applyNumberFormat="1" applyFont="1" applyFill="1" applyBorder="1" applyAlignment="1">
      <alignment horizontal="center"/>
    </xf>
    <xf numFmtId="167" fontId="1" fillId="0" borderId="0" xfId="1" applyNumberFormat="1" applyFont="1" applyAlignment="1">
      <alignment horizontal="center"/>
    </xf>
    <xf numFmtId="167" fontId="1" fillId="14" borderId="5" xfId="1" applyNumberFormat="1" applyFont="1" applyFill="1" applyBorder="1" applyAlignment="1">
      <alignment horizontal="center"/>
    </xf>
    <xf numFmtId="0" fontId="1" fillId="2" borderId="2" xfId="1" applyFont="1" applyFill="1" applyBorder="1"/>
    <xf numFmtId="168" fontId="1" fillId="2" borderId="1" xfId="1" applyNumberFormat="1" applyFont="1" applyFill="1" applyBorder="1" applyAlignment="1">
      <alignment horizontal="center"/>
    </xf>
    <xf numFmtId="0" fontId="1" fillId="2" borderId="3" xfId="1" applyFont="1" applyFill="1" applyBorder="1"/>
    <xf numFmtId="0" fontId="8" fillId="15" borderId="2" xfId="1" applyFont="1" applyFill="1" applyBorder="1"/>
    <xf numFmtId="0" fontId="8" fillId="15" borderId="1" xfId="1" applyFont="1" applyFill="1" applyBorder="1" applyAlignment="1">
      <alignment horizontal="center"/>
    </xf>
    <xf numFmtId="169" fontId="8" fillId="15" borderId="1" xfId="1" applyNumberFormat="1" applyFont="1" applyFill="1" applyBorder="1" applyAlignment="1">
      <alignment horizontal="center"/>
    </xf>
    <xf numFmtId="169" fontId="8" fillId="15" borderId="3" xfId="1" applyNumberFormat="1" applyFont="1" applyFill="1" applyBorder="1" applyAlignment="1">
      <alignment horizontal="center"/>
    </xf>
    <xf numFmtId="0" fontId="3" fillId="0" borderId="0" xfId="1" applyFont="1"/>
    <xf numFmtId="165" fontId="3" fillId="0" borderId="0" xfId="1" applyNumberFormat="1" applyFont="1"/>
    <xf numFmtId="0" fontId="3" fillId="0" borderId="4" xfId="1" applyFont="1" applyBorder="1"/>
    <xf numFmtId="168" fontId="1" fillId="0" borderId="0" xfId="1" applyNumberFormat="1" applyFont="1"/>
    <xf numFmtId="2" fontId="1" fillId="0" borderId="0" xfId="1" applyNumberFormat="1" applyFont="1" applyAlignment="1">
      <alignment horizontal="center"/>
    </xf>
    <xf numFmtId="2" fontId="1" fillId="5" borderId="5" xfId="1" applyNumberFormat="1" applyFont="1" applyFill="1" applyBorder="1" applyAlignment="1">
      <alignment horizontal="center"/>
    </xf>
    <xf numFmtId="0" fontId="1" fillId="13" borderId="10" xfId="1" applyFont="1" applyFill="1" applyBorder="1"/>
    <xf numFmtId="0" fontId="1" fillId="13" borderId="11" xfId="1" applyFont="1" applyFill="1" applyBorder="1"/>
    <xf numFmtId="0" fontId="2" fillId="13" borderId="2" xfId="1" applyFont="1" applyFill="1" applyBorder="1"/>
    <xf numFmtId="0" fontId="1" fillId="13" borderId="1" xfId="1" applyFont="1" applyFill="1" applyBorder="1"/>
    <xf numFmtId="0" fontId="1" fillId="13" borderId="3" xfId="1" applyFont="1" applyFill="1" applyBorder="1"/>
    <xf numFmtId="0" fontId="3" fillId="0" borderId="2" xfId="1" applyFont="1" applyBorder="1"/>
    <xf numFmtId="168" fontId="1" fillId="0" borderId="1" xfId="1" applyNumberFormat="1" applyFont="1" applyBorder="1"/>
    <xf numFmtId="2" fontId="1" fillId="0" borderId="1" xfId="1" applyNumberFormat="1" applyFont="1" applyBorder="1" applyAlignment="1">
      <alignment horizontal="center"/>
    </xf>
    <xf numFmtId="2" fontId="1" fillId="5" borderId="3" xfId="1" applyNumberFormat="1" applyFont="1" applyFill="1" applyBorder="1" applyAlignment="1">
      <alignment horizontal="center"/>
    </xf>
    <xf numFmtId="0" fontId="1" fillId="0" borderId="2" xfId="1" applyFont="1" applyBorder="1"/>
    <xf numFmtId="0" fontId="1" fillId="0" borderId="0" xfId="1" applyFont="1" applyAlignment="1">
      <alignment horizontal="center"/>
    </xf>
    <xf numFmtId="0" fontId="1" fillId="0" borderId="1" xfId="1" applyFont="1" applyBorder="1" applyAlignment="1">
      <alignment horizontal="center"/>
    </xf>
    <xf numFmtId="2" fontId="1" fillId="14" borderId="3" xfId="1" applyNumberFormat="1" applyFont="1" applyFill="1" applyBorder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2" fontId="9" fillId="0" borderId="0" xfId="1" applyNumberFormat="1" applyFont="1" applyAlignment="1">
      <alignment horizontal="center"/>
    </xf>
    <xf numFmtId="165" fontId="7" fillId="12" borderId="8" xfId="1" applyNumberFormat="1" applyFont="1" applyFill="1" applyBorder="1" applyAlignment="1">
      <alignment horizontal="center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center"/>
    </xf>
    <xf numFmtId="166" fontId="9" fillId="0" borderId="0" xfId="2" applyNumberFormat="1" applyFont="1" applyFill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2" fontId="3" fillId="0" borderId="0" xfId="1" applyNumberFormat="1" applyFont="1" applyAlignment="1">
      <alignment horizontal="center"/>
    </xf>
    <xf numFmtId="167" fontId="3" fillId="0" borderId="0" xfId="1" applyNumberFormat="1" applyFont="1" applyAlignment="1">
      <alignment horizontal="center"/>
    </xf>
    <xf numFmtId="169" fontId="3" fillId="0" borderId="0" xfId="1" applyNumberFormat="1" applyFont="1" applyAlignment="1">
      <alignment horizontal="center"/>
    </xf>
    <xf numFmtId="168" fontId="3" fillId="0" borderId="0" xfId="1" applyNumberFormat="1" applyFont="1"/>
    <xf numFmtId="167" fontId="3" fillId="0" borderId="0" xfId="1" applyNumberFormat="1" applyFont="1"/>
    <xf numFmtId="2" fontId="3" fillId="0" borderId="0" xfId="1" applyNumberFormat="1" applyFont="1"/>
    <xf numFmtId="168" fontId="1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2" fontId="2" fillId="0" borderId="0" xfId="1" applyNumberFormat="1" applyFont="1" applyAlignment="1">
      <alignment horizontal="center"/>
    </xf>
    <xf numFmtId="14" fontId="1" fillId="0" borderId="0" xfId="1" applyNumberFormat="1" applyFont="1" applyAlignment="1">
      <alignment horizontal="center"/>
    </xf>
    <xf numFmtId="0" fontId="1" fillId="0" borderId="0" xfId="1" quotePrefix="1" applyFont="1" applyAlignment="1">
      <alignment horizontal="left"/>
    </xf>
    <xf numFmtId="166" fontId="2" fillId="0" borderId="0" xfId="2" applyNumberFormat="1" applyFont="1" applyFill="1" applyBorder="1" applyAlignment="1">
      <alignment horizontal="center"/>
    </xf>
    <xf numFmtId="0" fontId="1" fillId="0" borderId="0" xfId="1" applyFont="1" applyAlignment="1">
      <alignment horizontal="left"/>
    </xf>
    <xf numFmtId="0" fontId="8" fillId="0" borderId="0" xfId="1" applyFont="1"/>
    <xf numFmtId="0" fontId="8" fillId="0" borderId="0" xfId="1" applyFont="1" applyAlignment="1">
      <alignment horizontal="center"/>
    </xf>
    <xf numFmtId="169" fontId="8" fillId="0" borderId="0" xfId="1" applyNumberFormat="1" applyFont="1" applyAlignment="1">
      <alignment horizontal="center"/>
    </xf>
    <xf numFmtId="0" fontId="3" fillId="13" borderId="4" xfId="1" applyFont="1" applyFill="1" applyBorder="1"/>
    <xf numFmtId="0" fontId="9" fillId="13" borderId="0" xfId="1" applyFont="1" applyFill="1" applyAlignment="1">
      <alignment horizontal="center"/>
    </xf>
    <xf numFmtId="2" fontId="9" fillId="13" borderId="0" xfId="1" applyNumberFormat="1" applyFont="1" applyFill="1" applyAlignment="1">
      <alignment horizontal="center"/>
    </xf>
    <xf numFmtId="2" fontId="9" fillId="13" borderId="5" xfId="1" applyNumberFormat="1" applyFont="1" applyFill="1" applyBorder="1" applyAlignment="1">
      <alignment horizontal="center"/>
    </xf>
    <xf numFmtId="165" fontId="9" fillId="0" borderId="0" xfId="1" applyNumberFormat="1" applyFont="1"/>
    <xf numFmtId="167" fontId="1" fillId="2" borderId="0" xfId="1" applyNumberFormat="1" applyFont="1" applyFill="1" applyAlignment="1">
      <alignment horizontal="center"/>
    </xf>
    <xf numFmtId="167" fontId="1" fillId="2" borderId="1" xfId="1" applyNumberFormat="1" applyFont="1" applyFill="1" applyBorder="1" applyAlignment="1">
      <alignment horizontal="center"/>
    </xf>
    <xf numFmtId="167" fontId="1" fillId="0" borderId="0" xfId="1" applyNumberFormat="1" applyFont="1"/>
    <xf numFmtId="0" fontId="10" fillId="0" borderId="0" xfId="1" applyFont="1"/>
    <xf numFmtId="0" fontId="4" fillId="0" borderId="0" xfId="1" applyFont="1"/>
    <xf numFmtId="0" fontId="1" fillId="2" borderId="1" xfId="1" applyFont="1" applyFill="1" applyBorder="1" applyAlignment="1">
      <alignment horizontal="center"/>
    </xf>
    <xf numFmtId="2" fontId="1" fillId="0" borderId="0" xfId="1" applyNumberFormat="1" applyFont="1"/>
    <xf numFmtId="164" fontId="1" fillId="0" borderId="0" xfId="1" applyNumberFormat="1" applyFont="1"/>
    <xf numFmtId="0" fontId="1" fillId="9" borderId="13" xfId="0" applyFont="1" applyFill="1" applyBorder="1"/>
    <xf numFmtId="0" fontId="1" fillId="9" borderId="14" xfId="0" applyFont="1" applyFill="1" applyBorder="1"/>
    <xf numFmtId="0" fontId="1" fillId="9" borderId="15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10" fillId="0" borderId="0" xfId="1" applyFont="1" applyAlignment="1">
      <alignment horizontal="center"/>
    </xf>
  </cellXfs>
  <cellStyles count="3">
    <cellStyle name="Normal" xfId="0" builtinId="0"/>
    <cellStyle name="Normal 2" xfId="1" xr:uid="{C3B2193C-1F01-4385-8218-D588E490C37B}"/>
    <cellStyle name="Percent 2" xfId="2" xr:uid="{01CC8936-9133-42B7-B8FC-8ED9B9489B3E}"/>
  </cellStyles>
  <dxfs count="0"/>
  <tableStyles count="0" defaultTableStyle="TableStyleMedium2" defaultPivotStyle="PivotStyleLight16"/>
  <colors>
    <mruColors>
      <color rgb="FFD9FFB3"/>
      <color rgb="FFFFBDB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70FBA-D8CB-4116-8F22-674CA96876CC}">
  <dimension ref="B2:R23"/>
  <sheetViews>
    <sheetView showGridLines="0" tabSelected="1" zoomScale="70" zoomScaleNormal="70" workbookViewId="0">
      <selection activeCell="I33" sqref="I33"/>
    </sheetView>
  </sheetViews>
  <sheetFormatPr defaultRowHeight="14.25" x14ac:dyDescent="0.45"/>
  <cols>
    <col min="2" max="2" width="5.06640625" customWidth="1"/>
    <col min="3" max="3" width="12.1328125" bestFit="1" customWidth="1"/>
    <col min="14" max="14" width="32.46484375" bestFit="1" customWidth="1"/>
    <col min="15" max="15" width="9.265625" bestFit="1" customWidth="1"/>
    <col min="16" max="16" width="9.59765625" bestFit="1" customWidth="1"/>
    <col min="18" max="18" width="37.59765625" bestFit="1" customWidth="1"/>
  </cols>
  <sheetData>
    <row r="2" spans="2:18" ht="14.65" x14ac:dyDescent="0.5">
      <c r="C2" s="160" t="s">
        <v>53</v>
      </c>
      <c r="D2" s="154" t="s">
        <v>39</v>
      </c>
      <c r="E2" s="155"/>
      <c r="F2" s="156" t="s">
        <v>26</v>
      </c>
      <c r="G2" s="157"/>
      <c r="H2" s="158" t="s">
        <v>40</v>
      </c>
      <c r="I2" s="159"/>
      <c r="L2" s="9"/>
      <c r="M2" s="10" t="s">
        <v>443</v>
      </c>
      <c r="N2" s="10" t="s">
        <v>442</v>
      </c>
      <c r="O2" s="10" t="s">
        <v>2</v>
      </c>
      <c r="P2" s="11" t="s">
        <v>441</v>
      </c>
    </row>
    <row r="3" spans="2:18" ht="14.65" x14ac:dyDescent="0.5">
      <c r="C3" s="160"/>
      <c r="D3" s="1" t="s">
        <v>0</v>
      </c>
      <c r="E3" s="2" t="s">
        <v>1</v>
      </c>
      <c r="F3" s="3" t="s">
        <v>0</v>
      </c>
      <c r="G3" s="4" t="s">
        <v>1</v>
      </c>
      <c r="H3" s="5" t="s">
        <v>0</v>
      </c>
      <c r="I3" s="6" t="s">
        <v>1</v>
      </c>
      <c r="L3" s="12" t="s">
        <v>53</v>
      </c>
      <c r="M3" s="13" t="s">
        <v>54</v>
      </c>
      <c r="N3" s="14" t="s">
        <v>444</v>
      </c>
      <c r="O3" s="14" t="s">
        <v>3</v>
      </c>
      <c r="P3" s="15" t="s">
        <v>56</v>
      </c>
      <c r="R3" s="151" t="s">
        <v>35</v>
      </c>
    </row>
    <row r="4" spans="2:18" ht="14.65" x14ac:dyDescent="0.5">
      <c r="B4" s="57">
        <v>1</v>
      </c>
      <c r="C4" s="7" t="s">
        <v>58</v>
      </c>
      <c r="D4" s="50">
        <v>100.29999999999998</v>
      </c>
      <c r="E4" s="51">
        <v>0.18257418583505713</v>
      </c>
      <c r="F4" s="50">
        <v>100.45062320230107</v>
      </c>
      <c r="G4" s="44">
        <v>1.1400954812478437</v>
      </c>
      <c r="H4" s="45">
        <v>97.708860759493675</v>
      </c>
      <c r="I4" s="44">
        <v>0.55453381241065669</v>
      </c>
      <c r="L4" s="16"/>
      <c r="M4" s="17" t="s">
        <v>55</v>
      </c>
      <c r="N4" s="18" t="s">
        <v>445</v>
      </c>
      <c r="O4" s="18" t="s">
        <v>4</v>
      </c>
      <c r="P4" s="19" t="s">
        <v>57</v>
      </c>
      <c r="R4" s="152" t="s">
        <v>36</v>
      </c>
    </row>
    <row r="5" spans="2:18" ht="14.65" x14ac:dyDescent="0.5">
      <c r="B5" s="57">
        <v>2</v>
      </c>
      <c r="C5" s="7" t="s">
        <v>59</v>
      </c>
      <c r="D5" s="50">
        <v>100.24985</v>
      </c>
      <c r="E5" s="51">
        <v>0.15819297949816583</v>
      </c>
      <c r="F5" s="45">
        <v>98.092042186001919</v>
      </c>
      <c r="G5" s="44">
        <v>0.56890450494221734</v>
      </c>
      <c r="H5" s="45">
        <v>96.645569620253156</v>
      </c>
      <c r="I5" s="44">
        <v>0.37683205635520833</v>
      </c>
      <c r="L5" s="16"/>
      <c r="M5" s="17"/>
      <c r="N5" s="18"/>
      <c r="O5" s="18"/>
      <c r="P5" s="20"/>
      <c r="R5" s="152" t="s">
        <v>37</v>
      </c>
    </row>
    <row r="6" spans="2:18" ht="14.65" x14ac:dyDescent="0.5">
      <c r="B6" s="57">
        <v>3</v>
      </c>
      <c r="C6" s="7" t="s">
        <v>60</v>
      </c>
      <c r="D6" s="50">
        <v>100.40029999999999</v>
      </c>
      <c r="E6" s="51">
        <v>0.18239179404101352</v>
      </c>
      <c r="F6" s="50">
        <v>99.894534995206158</v>
      </c>
      <c r="G6" s="44">
        <v>0.64376386486670922</v>
      </c>
      <c r="H6" s="45">
        <v>98.240506329113941</v>
      </c>
      <c r="I6" s="44">
        <v>0.46437445074175682</v>
      </c>
      <c r="L6" s="21"/>
      <c r="M6" s="22"/>
      <c r="N6" s="23"/>
      <c r="O6" s="23"/>
      <c r="P6" s="24"/>
      <c r="R6" s="153" t="s">
        <v>38</v>
      </c>
    </row>
    <row r="7" spans="2:18" ht="14.65" x14ac:dyDescent="0.5">
      <c r="B7" s="57">
        <v>4</v>
      </c>
      <c r="C7" s="7" t="s">
        <v>61</v>
      </c>
      <c r="D7" s="50">
        <v>100.32005999999997</v>
      </c>
      <c r="E7" s="51">
        <v>0.12290267889479378</v>
      </c>
      <c r="F7" s="50">
        <v>99.846596356663468</v>
      </c>
      <c r="G7" s="44">
        <v>0.63727663349311126</v>
      </c>
      <c r="H7" s="50">
        <v>100.0886075949367</v>
      </c>
      <c r="I7" s="44">
        <v>0.43423487312737924</v>
      </c>
      <c r="L7" s="16" t="s">
        <v>5</v>
      </c>
      <c r="M7" s="17" t="s">
        <v>6</v>
      </c>
      <c r="N7" s="18" t="s">
        <v>7</v>
      </c>
      <c r="O7" s="18" t="s">
        <v>8</v>
      </c>
      <c r="P7" s="19">
        <v>790200</v>
      </c>
    </row>
    <row r="8" spans="2:18" ht="14.65" x14ac:dyDescent="0.5">
      <c r="B8" s="57">
        <v>5</v>
      </c>
      <c r="C8" s="7" t="s">
        <v>62</v>
      </c>
      <c r="D8" s="50">
        <v>100.42035999999999</v>
      </c>
      <c r="E8" s="51">
        <v>6.3169749503965533E-2</v>
      </c>
      <c r="F8" s="45">
        <v>102.20517737296262</v>
      </c>
      <c r="G8" s="44">
        <v>1.498330025104557</v>
      </c>
      <c r="H8" s="45">
        <v>97.278481012658219</v>
      </c>
      <c r="I8" s="44">
        <v>0.63228712804655407</v>
      </c>
      <c r="L8" s="16"/>
      <c r="M8" s="17" t="s">
        <v>9</v>
      </c>
      <c r="N8" s="18" t="s">
        <v>10</v>
      </c>
      <c r="O8" s="18" t="s">
        <v>8</v>
      </c>
      <c r="P8" s="19" t="s">
        <v>11</v>
      </c>
    </row>
    <row r="9" spans="2:18" ht="14.65" x14ac:dyDescent="0.5">
      <c r="B9" s="57">
        <v>6</v>
      </c>
      <c r="C9" s="7" t="s">
        <v>63</v>
      </c>
      <c r="D9" s="50">
        <v>100.04924999999999</v>
      </c>
      <c r="E9" s="51">
        <v>8.5196650185343045E-2</v>
      </c>
      <c r="F9" s="50">
        <v>99.626078619367235</v>
      </c>
      <c r="G9" s="44">
        <v>0.99128913727788004</v>
      </c>
      <c r="H9" s="50">
        <v>99.70886075949366</v>
      </c>
      <c r="I9" s="44">
        <v>0.4972957401861125</v>
      </c>
      <c r="L9" s="16"/>
      <c r="M9" s="17" t="s">
        <v>6</v>
      </c>
      <c r="N9" s="18" t="s">
        <v>7</v>
      </c>
      <c r="O9" s="18" t="s">
        <v>12</v>
      </c>
      <c r="P9" s="19">
        <v>791000</v>
      </c>
    </row>
    <row r="10" spans="2:18" ht="14.65" x14ac:dyDescent="0.5">
      <c r="B10" s="57">
        <v>7</v>
      </c>
      <c r="C10" s="7" t="s">
        <v>64</v>
      </c>
      <c r="D10" s="50">
        <v>100.24984999999998</v>
      </c>
      <c r="E10" s="51">
        <v>0.10806637816254075</v>
      </c>
      <c r="F10" s="45">
        <v>101.73537871524449</v>
      </c>
      <c r="G10" s="44">
        <v>1.5055440769408392</v>
      </c>
      <c r="H10" s="45">
        <v>97.886075949367097</v>
      </c>
      <c r="I10" s="44">
        <v>0.64528513900813067</v>
      </c>
      <c r="L10" s="16"/>
      <c r="M10" s="17" t="s">
        <v>9</v>
      </c>
      <c r="N10" s="18" t="s">
        <v>10</v>
      </c>
      <c r="O10" s="18" t="s">
        <v>12</v>
      </c>
      <c r="P10" s="19" t="s">
        <v>13</v>
      </c>
    </row>
    <row r="11" spans="2:18" ht="14.65" x14ac:dyDescent="0.5">
      <c r="B11" s="57">
        <v>8</v>
      </c>
      <c r="C11" s="8" t="s">
        <v>65</v>
      </c>
      <c r="D11" s="52">
        <v>100.36017999999999</v>
      </c>
      <c r="E11" s="53">
        <v>0.10743231059095934</v>
      </c>
      <c r="F11" s="47">
        <v>99.060402684563755</v>
      </c>
      <c r="G11" s="46">
        <v>1.3300492082302957</v>
      </c>
      <c r="H11" s="47">
        <v>98.468354430379762</v>
      </c>
      <c r="I11" s="46">
        <v>0.56017794386119812</v>
      </c>
      <c r="L11" s="21"/>
      <c r="M11" s="22" t="s">
        <v>14</v>
      </c>
      <c r="N11" s="23" t="s">
        <v>15</v>
      </c>
      <c r="O11" s="23" t="s">
        <v>12</v>
      </c>
      <c r="P11" s="25">
        <v>791020</v>
      </c>
    </row>
    <row r="12" spans="2:18" ht="14.65" x14ac:dyDescent="0.5">
      <c r="B12" s="57">
        <v>9</v>
      </c>
      <c r="C12" s="7" t="s">
        <v>41</v>
      </c>
      <c r="D12" s="54">
        <v>1007.0621499999997</v>
      </c>
      <c r="E12" s="51">
        <v>7.5010364873563024E-2</v>
      </c>
      <c r="F12" s="48">
        <v>1012.5215723873443</v>
      </c>
      <c r="G12" s="44">
        <v>0.32140011191732698</v>
      </c>
      <c r="H12" s="54">
        <v>1002.0886075949368</v>
      </c>
      <c r="I12" s="44">
        <v>0.31392386604920697</v>
      </c>
      <c r="L12" s="16" t="s">
        <v>16</v>
      </c>
      <c r="M12" s="17" t="s">
        <v>17</v>
      </c>
      <c r="N12" s="18" t="s">
        <v>18</v>
      </c>
      <c r="O12" s="18"/>
      <c r="P12" s="26"/>
    </row>
    <row r="13" spans="2:18" ht="14.65" x14ac:dyDescent="0.5">
      <c r="B13" s="57">
        <v>10</v>
      </c>
      <c r="C13" s="7" t="s">
        <v>42</v>
      </c>
      <c r="D13" s="54">
        <v>1003.6922909999997</v>
      </c>
      <c r="E13" s="51">
        <v>3.8684925330948951E-2</v>
      </c>
      <c r="F13" s="48">
        <v>1010.7670182166827</v>
      </c>
      <c r="G13" s="51">
        <v>0.12750200068336254</v>
      </c>
      <c r="H13" s="54">
        <v>993.48101265822766</v>
      </c>
      <c r="I13" s="44">
        <v>0.32496529897067999</v>
      </c>
      <c r="L13" s="16"/>
      <c r="M13" s="17" t="s">
        <v>19</v>
      </c>
      <c r="N13" s="18" t="s">
        <v>20</v>
      </c>
      <c r="O13" s="18"/>
      <c r="P13" s="26"/>
    </row>
    <row r="14" spans="2:18" ht="14.65" x14ac:dyDescent="0.5">
      <c r="B14" s="57">
        <v>11</v>
      </c>
      <c r="C14" s="7" t="s">
        <v>43</v>
      </c>
      <c r="D14" s="54">
        <v>1003.9530449999999</v>
      </c>
      <c r="E14" s="51">
        <v>0.1345394259416767</v>
      </c>
      <c r="F14" s="54">
        <v>1003.720038350911</v>
      </c>
      <c r="G14" s="51">
        <v>0.29337659009304828</v>
      </c>
      <c r="H14" s="54">
        <v>993.82278481012668</v>
      </c>
      <c r="I14" s="51">
        <v>0.18707794312563139</v>
      </c>
      <c r="L14" s="12" t="s">
        <v>21</v>
      </c>
      <c r="M14" s="13" t="s">
        <v>22</v>
      </c>
      <c r="N14" s="14" t="s">
        <v>23</v>
      </c>
      <c r="O14" s="14"/>
      <c r="P14" s="27"/>
    </row>
    <row r="15" spans="2:18" ht="14.65" x14ac:dyDescent="0.5">
      <c r="B15" s="57">
        <v>12</v>
      </c>
      <c r="C15" s="7" t="s">
        <v>44</v>
      </c>
      <c r="D15" s="54">
        <v>999.8913</v>
      </c>
      <c r="E15" s="51">
        <v>9.0456364148905871E-2</v>
      </c>
      <c r="F15" s="54">
        <v>996.11697027804416</v>
      </c>
      <c r="G15" s="44">
        <v>0.46822932187132293</v>
      </c>
      <c r="H15" s="48">
        <v>983.63291139240482</v>
      </c>
      <c r="I15" s="51">
        <v>0.13388143981398079</v>
      </c>
      <c r="L15" s="16"/>
      <c r="M15" s="17" t="s">
        <v>24</v>
      </c>
      <c r="N15" s="18" t="s">
        <v>25</v>
      </c>
      <c r="O15" s="18"/>
      <c r="P15" s="26"/>
    </row>
    <row r="16" spans="2:18" ht="14.65" x14ac:dyDescent="0.5">
      <c r="B16" s="57">
        <v>13</v>
      </c>
      <c r="C16" s="7" t="s">
        <v>45</v>
      </c>
      <c r="D16" s="54">
        <v>1005.0161189999999</v>
      </c>
      <c r="E16" s="51">
        <v>5.3933504688497655E-2</v>
      </c>
      <c r="F16" s="54">
        <v>1003.0105465004793</v>
      </c>
      <c r="G16" s="51">
        <v>0.23358982995532745</v>
      </c>
      <c r="H16" s="54">
        <v>995.54430379746827</v>
      </c>
      <c r="I16" s="51">
        <v>0.27077357741183211</v>
      </c>
      <c r="L16" s="28"/>
      <c r="M16" s="29"/>
      <c r="N16" s="30"/>
      <c r="O16" s="30"/>
      <c r="P16" s="31"/>
    </row>
    <row r="17" spans="2:16" ht="14.65" x14ac:dyDescent="0.5">
      <c r="B17" s="57">
        <v>14</v>
      </c>
      <c r="C17" s="7" t="s">
        <v>46</v>
      </c>
      <c r="D17" s="54">
        <v>1004.7854519999999</v>
      </c>
      <c r="E17" s="51">
        <v>4.7004918785879576E-2</v>
      </c>
      <c r="F17" s="48">
        <v>1008.0920421860019</v>
      </c>
      <c r="G17" s="51">
        <v>0.14058215072069322</v>
      </c>
      <c r="H17" s="54">
        <v>996.22784810126575</v>
      </c>
      <c r="I17" s="51">
        <v>0.20625937488497936</v>
      </c>
      <c r="L17" s="7"/>
      <c r="M17" s="7"/>
      <c r="N17" s="7"/>
      <c r="O17" s="7"/>
      <c r="P17" s="32"/>
    </row>
    <row r="18" spans="2:16" ht="14.65" x14ac:dyDescent="0.5">
      <c r="B18" s="57">
        <v>15</v>
      </c>
      <c r="C18" s="7" t="s">
        <v>47</v>
      </c>
      <c r="D18" s="54">
        <v>1004.1435960000001</v>
      </c>
      <c r="E18" s="51">
        <v>9.2645264570209648E-2</v>
      </c>
      <c r="F18" s="54">
        <v>992.74209012464053</v>
      </c>
      <c r="G18" s="51">
        <v>0.14689560204896279</v>
      </c>
      <c r="H18" s="54">
        <v>995.34177215189879</v>
      </c>
      <c r="I18" s="51">
        <v>8.3458640772712908E-2</v>
      </c>
      <c r="L18" s="33" t="s">
        <v>26</v>
      </c>
      <c r="M18" s="34"/>
      <c r="N18" s="34"/>
      <c r="O18" s="34"/>
      <c r="P18" s="35"/>
    </row>
    <row r="19" spans="2:16" ht="14.65" x14ac:dyDescent="0.5">
      <c r="B19" s="57">
        <v>16</v>
      </c>
      <c r="C19" s="7" t="s">
        <v>48</v>
      </c>
      <c r="D19" s="54">
        <v>1000.874142</v>
      </c>
      <c r="E19" s="51">
        <v>7.6136249338633485E-2</v>
      </c>
      <c r="F19" s="54">
        <v>992.41610738255042</v>
      </c>
      <c r="G19" s="51">
        <v>0.19543196368550075</v>
      </c>
      <c r="H19" s="54">
        <v>993.27848101265829</v>
      </c>
      <c r="I19" s="51">
        <v>5.286963791806483E-2</v>
      </c>
      <c r="L19" s="36" t="s">
        <v>5</v>
      </c>
      <c r="M19" s="37" t="s">
        <v>6</v>
      </c>
      <c r="N19" s="38" t="s">
        <v>27</v>
      </c>
      <c r="O19" s="38" t="s">
        <v>28</v>
      </c>
      <c r="P19" s="39" t="s">
        <v>29</v>
      </c>
    </row>
    <row r="20" spans="2:16" ht="14.65" x14ac:dyDescent="0.5">
      <c r="B20" s="57">
        <v>17</v>
      </c>
      <c r="C20" s="7" t="s">
        <v>49</v>
      </c>
      <c r="D20" s="54">
        <v>1007.7139199999999</v>
      </c>
      <c r="E20" s="51">
        <v>4.5486031053618696E-2</v>
      </c>
      <c r="F20" s="54">
        <v>998.75359539789076</v>
      </c>
      <c r="G20" s="51">
        <v>0.2074757937659284</v>
      </c>
      <c r="H20" s="54">
        <v>1001.7974683544304</v>
      </c>
      <c r="I20" s="51">
        <v>0.18558873253998578</v>
      </c>
      <c r="L20" s="36"/>
      <c r="M20" s="37" t="s">
        <v>9</v>
      </c>
      <c r="N20" s="38" t="s">
        <v>30</v>
      </c>
      <c r="O20" s="38" t="s">
        <v>28</v>
      </c>
      <c r="P20" s="39" t="s">
        <v>31</v>
      </c>
    </row>
    <row r="21" spans="2:16" ht="14.65" x14ac:dyDescent="0.5">
      <c r="B21" s="57">
        <v>18</v>
      </c>
      <c r="C21" s="7" t="s">
        <v>50</v>
      </c>
      <c r="D21" s="54">
        <v>1004.1235380000001</v>
      </c>
      <c r="E21" s="51">
        <v>7.5156048604822639E-2</v>
      </c>
      <c r="F21" s="54">
        <v>1006.4333652924257</v>
      </c>
      <c r="G21" s="44">
        <v>1.1040396237446313</v>
      </c>
      <c r="H21" s="48">
        <v>988.11392405063305</v>
      </c>
      <c r="I21" s="44">
        <v>0.50753742300396321</v>
      </c>
      <c r="L21" s="36"/>
      <c r="M21" s="37" t="s">
        <v>6</v>
      </c>
      <c r="N21" s="38" t="s">
        <v>27</v>
      </c>
      <c r="O21" s="38" t="s">
        <v>4</v>
      </c>
      <c r="P21" s="39" t="s">
        <v>32</v>
      </c>
    </row>
    <row r="22" spans="2:16" ht="14.65" x14ac:dyDescent="0.5">
      <c r="B22" s="57">
        <v>19</v>
      </c>
      <c r="C22" s="7" t="s">
        <v>51</v>
      </c>
      <c r="D22" s="54">
        <v>1004.3441759999999</v>
      </c>
      <c r="E22" s="51">
        <v>0.10325988052932669</v>
      </c>
      <c r="F22" s="54">
        <v>993.97890699904133</v>
      </c>
      <c r="G22" s="51">
        <v>0.25829636261672811</v>
      </c>
      <c r="H22" s="54">
        <v>993.24050632911406</v>
      </c>
      <c r="I22" s="51">
        <v>0.11322666292123425</v>
      </c>
      <c r="L22" s="36"/>
      <c r="M22" s="37" t="s">
        <v>9</v>
      </c>
      <c r="N22" s="38" t="s">
        <v>30</v>
      </c>
      <c r="O22" s="38" t="s">
        <v>4</v>
      </c>
      <c r="P22" s="39" t="s">
        <v>33</v>
      </c>
    </row>
    <row r="23" spans="2:16" ht="14.65" x14ac:dyDescent="0.5">
      <c r="B23" s="57">
        <v>20</v>
      </c>
      <c r="C23" s="8" t="s">
        <v>52</v>
      </c>
      <c r="D23" s="55">
        <v>1000.041735</v>
      </c>
      <c r="E23" s="53">
        <v>4.5651775171731412E-2</v>
      </c>
      <c r="F23" s="49">
        <v>990.80536912751688</v>
      </c>
      <c r="G23" s="53">
        <v>0.29309917630043464</v>
      </c>
      <c r="H23" s="49">
        <v>987.83544303797464</v>
      </c>
      <c r="I23" s="53">
        <v>0.20648433716482736</v>
      </c>
      <c r="L23" s="40"/>
      <c r="M23" s="41" t="s">
        <v>14</v>
      </c>
      <c r="N23" s="42" t="s">
        <v>34</v>
      </c>
      <c r="O23" s="42" t="s">
        <v>12</v>
      </c>
      <c r="P23" s="43">
        <v>791020</v>
      </c>
    </row>
  </sheetData>
  <sheetProtection algorithmName="SHA-512" hashValue="3zqtqhi1WFT1j0ozJGyGlGVUMZfjJ7ZwcLTT5O1QAtjUL6r8c5UHMKOtmKv8WLsHg8v4/Api2N5iJxp4dbHR8Q==" saltValue="UcI2484CextqOePTOPp5ug==" spinCount="100000" sheet="1" objects="1" scenarios="1"/>
  <mergeCells count="4">
    <mergeCell ref="D2:E2"/>
    <mergeCell ref="F2:G2"/>
    <mergeCell ref="H2:I2"/>
    <mergeCell ref="C2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5F7E8-2135-4BB2-B860-7D27189FE0D2}">
  <dimension ref="A2:S530"/>
  <sheetViews>
    <sheetView showGridLines="0" zoomScale="70" zoomScaleNormal="70" workbookViewId="0">
      <selection activeCell="H68" sqref="H68"/>
    </sheetView>
  </sheetViews>
  <sheetFormatPr defaultColWidth="9.59765625" defaultRowHeight="12.75" x14ac:dyDescent="0.5"/>
  <cols>
    <col min="1" max="1" width="9.59765625" style="56"/>
    <col min="2" max="2" width="4.1328125" style="75" customWidth="1"/>
    <col min="3" max="3" width="11.73046875" style="56" customWidth="1"/>
    <col min="4" max="4" width="5.33203125" style="56" bestFit="1" customWidth="1"/>
    <col min="5" max="5" width="5.33203125" style="128" bestFit="1" customWidth="1"/>
    <col min="6" max="6" width="7.33203125" style="128" bestFit="1" customWidth="1"/>
    <col min="7" max="7" width="4.265625" style="56" customWidth="1"/>
    <col min="8" max="8" width="4.1328125" style="84" customWidth="1"/>
    <col min="9" max="9" width="11.73046875" style="56" customWidth="1"/>
    <col min="10" max="10" width="5.33203125" style="56" bestFit="1" customWidth="1"/>
    <col min="11" max="11" width="6.06640625" style="128" bestFit="1" customWidth="1"/>
    <col min="12" max="12" width="7.33203125" style="128" bestFit="1" customWidth="1"/>
    <col min="13" max="13" width="3.59765625" style="56" customWidth="1"/>
    <col min="14" max="14" width="14.06640625" style="56" customWidth="1"/>
    <col min="15" max="15" width="19.59765625" style="56" customWidth="1"/>
    <col min="16" max="16" width="5.19921875" style="56" bestFit="1" customWidth="1"/>
    <col min="17" max="17" width="3.86328125" style="56" customWidth="1"/>
    <col min="18" max="18" width="9.59765625" style="56"/>
    <col min="19" max="19" width="20.3984375" style="56" bestFit="1" customWidth="1"/>
    <col min="20" max="20" width="6.3984375" style="56" bestFit="1" customWidth="1"/>
    <col min="21" max="21" width="3.86328125" style="56" customWidth="1"/>
    <col min="22" max="16384" width="9.59765625" style="56"/>
  </cols>
  <sheetData>
    <row r="2" spans="2:16" x14ac:dyDescent="0.5">
      <c r="B2" s="57">
        <v>1</v>
      </c>
      <c r="C2" s="58" t="s">
        <v>437</v>
      </c>
      <c r="D2" s="59"/>
      <c r="E2" s="60"/>
      <c r="F2" s="61"/>
      <c r="G2" s="62"/>
      <c r="H2" s="57">
        <v>9</v>
      </c>
      <c r="I2" s="58" t="s">
        <v>438</v>
      </c>
      <c r="J2" s="59"/>
      <c r="K2" s="60"/>
      <c r="L2" s="61"/>
      <c r="N2" s="63" t="s">
        <v>66</v>
      </c>
      <c r="O2" s="64" t="s">
        <v>67</v>
      </c>
      <c r="P2" s="65"/>
    </row>
    <row r="3" spans="2:16" x14ac:dyDescent="0.5">
      <c r="B3" s="66"/>
      <c r="C3" s="67" t="s">
        <v>68</v>
      </c>
      <c r="D3" s="68"/>
      <c r="E3" s="69"/>
      <c r="F3" s="70"/>
      <c r="G3" s="62"/>
      <c r="H3" s="71"/>
      <c r="I3" s="67" t="s">
        <v>69</v>
      </c>
      <c r="J3" s="68"/>
      <c r="K3" s="69"/>
      <c r="L3" s="70"/>
      <c r="N3" s="72"/>
      <c r="O3" s="73" t="s">
        <v>70</v>
      </c>
      <c r="P3" s="74"/>
    </row>
    <row r="4" spans="2:16" x14ac:dyDescent="0.5">
      <c r="C4" s="76"/>
      <c r="D4" s="77"/>
      <c r="E4" s="78">
        <v>100</v>
      </c>
      <c r="F4" s="79">
        <f>F5/E4</f>
        <v>1.0029999999999999</v>
      </c>
      <c r="G4" s="62"/>
      <c r="H4" s="71"/>
      <c r="I4" s="76"/>
      <c r="J4" s="77"/>
      <c r="K4" s="78">
        <v>1000</v>
      </c>
      <c r="L4" s="79">
        <f>L5/K4</f>
        <v>1.0070621499999997</v>
      </c>
      <c r="N4" s="72"/>
      <c r="O4" s="80" t="s">
        <v>71</v>
      </c>
      <c r="P4" s="74"/>
    </row>
    <row r="5" spans="2:16" x14ac:dyDescent="0.5">
      <c r="C5" s="81" t="s">
        <v>72</v>
      </c>
      <c r="E5" s="82"/>
      <c r="F5" s="83">
        <f>AVERAGE(F8:F17)</f>
        <v>100.29999999999998</v>
      </c>
      <c r="I5" s="81" t="s">
        <v>72</v>
      </c>
      <c r="K5" s="82"/>
      <c r="L5" s="85">
        <f>AVERAGE(L8:L17)</f>
        <v>1007.0621499999997</v>
      </c>
      <c r="N5" s="72"/>
      <c r="O5" s="73" t="s">
        <v>73</v>
      </c>
      <c r="P5" s="74"/>
    </row>
    <row r="6" spans="2:16" x14ac:dyDescent="0.5">
      <c r="C6" s="81" t="s">
        <v>74</v>
      </c>
      <c r="E6" s="86"/>
      <c r="F6" s="87">
        <f>_xlfn.STDEV.S(F8:F17)</f>
        <v>0.18312190839256229</v>
      </c>
      <c r="I6" s="81" t="s">
        <v>74</v>
      </c>
      <c r="K6" s="86"/>
      <c r="L6" s="87">
        <f>_xlfn.STDEV.S(L8:L17)</f>
        <v>0.75540099321854837</v>
      </c>
      <c r="N6" s="88" t="s">
        <v>75</v>
      </c>
      <c r="O6" s="89">
        <v>1.0029999999999999</v>
      </c>
      <c r="P6" s="90" t="s">
        <v>76</v>
      </c>
    </row>
    <row r="7" spans="2:16" x14ac:dyDescent="0.5">
      <c r="C7" s="91"/>
      <c r="D7" s="92" t="s">
        <v>77</v>
      </c>
      <c r="E7" s="93" t="s">
        <v>78</v>
      </c>
      <c r="F7" s="94" t="s">
        <v>79</v>
      </c>
      <c r="G7" s="95"/>
      <c r="H7" s="96"/>
      <c r="I7" s="91"/>
      <c r="J7" s="92" t="s">
        <v>77</v>
      </c>
      <c r="K7" s="93" t="s">
        <v>78</v>
      </c>
      <c r="L7" s="94" t="s">
        <v>79</v>
      </c>
    </row>
    <row r="8" spans="2:16" x14ac:dyDescent="0.5">
      <c r="C8" s="97" t="s">
        <v>80</v>
      </c>
      <c r="D8" s="98">
        <v>9.9599999999999994E-2</v>
      </c>
      <c r="E8" s="99">
        <f t="shared" ref="E8:E17" si="0">D8*1000</f>
        <v>99.6</v>
      </c>
      <c r="F8" s="100">
        <f>E8*$O$6</f>
        <v>99.89879999999998</v>
      </c>
      <c r="I8" s="81" t="s">
        <v>81</v>
      </c>
      <c r="J8" s="98">
        <v>1.002</v>
      </c>
      <c r="K8" s="99">
        <f t="shared" ref="K8:K17" si="1">J8*1000</f>
        <v>1002</v>
      </c>
      <c r="L8" s="100">
        <f>K8*$O$6</f>
        <v>1005.0059999999999</v>
      </c>
      <c r="N8" s="58" t="s">
        <v>82</v>
      </c>
      <c r="O8" s="101" t="s">
        <v>18</v>
      </c>
      <c r="P8" s="102"/>
    </row>
    <row r="9" spans="2:16" x14ac:dyDescent="0.5">
      <c r="C9" s="97" t="s">
        <v>83</v>
      </c>
      <c r="D9" s="98">
        <v>9.9900000000000003E-2</v>
      </c>
      <c r="E9" s="99">
        <f t="shared" si="0"/>
        <v>99.9</v>
      </c>
      <c r="F9" s="100">
        <f t="shared" ref="F9:F16" si="2">E9*$O$6</f>
        <v>100.19969999999999</v>
      </c>
      <c r="I9" s="81" t="s">
        <v>84</v>
      </c>
      <c r="J9" s="98">
        <v>1.0044999999999999</v>
      </c>
      <c r="K9" s="99">
        <f t="shared" si="1"/>
        <v>1004.5</v>
      </c>
      <c r="L9" s="100">
        <f t="shared" ref="L9:L16" si="3">K9*$O$6</f>
        <v>1007.5134999999999</v>
      </c>
      <c r="N9" s="103" t="s">
        <v>85</v>
      </c>
      <c r="O9" s="104" t="s">
        <v>86</v>
      </c>
      <c r="P9" s="105"/>
    </row>
    <row r="10" spans="2:16" x14ac:dyDescent="0.5">
      <c r="C10" s="97" t="s">
        <v>83</v>
      </c>
      <c r="D10" s="98">
        <v>9.9900000000000003E-2</v>
      </c>
      <c r="E10" s="99">
        <f t="shared" si="0"/>
        <v>99.9</v>
      </c>
      <c r="F10" s="100">
        <f t="shared" si="2"/>
        <v>100.19969999999999</v>
      </c>
      <c r="I10" s="81" t="s">
        <v>84</v>
      </c>
      <c r="J10" s="98">
        <v>1.0044999999999999</v>
      </c>
      <c r="K10" s="99">
        <f t="shared" si="1"/>
        <v>1004.5</v>
      </c>
      <c r="L10" s="100">
        <f t="shared" si="3"/>
        <v>1007.5134999999999</v>
      </c>
    </row>
    <row r="11" spans="2:16" x14ac:dyDescent="0.5">
      <c r="C11" s="97" t="s">
        <v>87</v>
      </c>
      <c r="D11" s="98">
        <v>0.10009999999999999</v>
      </c>
      <c r="E11" s="99">
        <f t="shared" si="0"/>
        <v>100.1</v>
      </c>
      <c r="F11" s="100">
        <f t="shared" si="2"/>
        <v>100.40029999999999</v>
      </c>
      <c r="I11" s="81" t="s">
        <v>88</v>
      </c>
      <c r="J11" s="98">
        <v>1.0045999999999999</v>
      </c>
      <c r="K11" s="99">
        <f t="shared" si="1"/>
        <v>1004.5999999999999</v>
      </c>
      <c r="L11" s="100">
        <f>K11*$O$6</f>
        <v>1007.6137999999999</v>
      </c>
      <c r="N11" s="62"/>
    </row>
    <row r="12" spans="2:16" x14ac:dyDescent="0.5">
      <c r="C12" s="97" t="s">
        <v>89</v>
      </c>
      <c r="D12" s="98">
        <v>0.1</v>
      </c>
      <c r="E12" s="99">
        <f t="shared" si="0"/>
        <v>100</v>
      </c>
      <c r="F12" s="100">
        <f t="shared" si="2"/>
        <v>100.29999999999998</v>
      </c>
      <c r="I12" s="81" t="s">
        <v>90</v>
      </c>
      <c r="J12" s="98">
        <v>1.004</v>
      </c>
      <c r="K12" s="99">
        <f t="shared" si="1"/>
        <v>1004</v>
      </c>
      <c r="L12" s="100">
        <f t="shared" si="3"/>
        <v>1007.0119999999999</v>
      </c>
    </row>
    <row r="13" spans="2:16" x14ac:dyDescent="0.5">
      <c r="C13" s="97" t="s">
        <v>91</v>
      </c>
      <c r="D13" s="98">
        <v>0.1002</v>
      </c>
      <c r="E13" s="99">
        <f t="shared" si="0"/>
        <v>100.2</v>
      </c>
      <c r="F13" s="100">
        <f t="shared" si="2"/>
        <v>100.50059999999999</v>
      </c>
      <c r="I13" s="81" t="s">
        <v>92</v>
      </c>
      <c r="J13" s="98">
        <v>1.0043</v>
      </c>
      <c r="K13" s="99">
        <f t="shared" si="1"/>
        <v>1004.3</v>
      </c>
      <c r="L13" s="100">
        <f t="shared" si="3"/>
        <v>1007.3128999999999</v>
      </c>
    </row>
    <row r="14" spans="2:16" x14ac:dyDescent="0.5">
      <c r="C14" s="97" t="s">
        <v>83</v>
      </c>
      <c r="D14" s="98">
        <v>9.9900000000000003E-2</v>
      </c>
      <c r="E14" s="99">
        <f t="shared" si="0"/>
        <v>99.9</v>
      </c>
      <c r="F14" s="100">
        <f t="shared" si="2"/>
        <v>100.19969999999999</v>
      </c>
      <c r="I14" s="81" t="s">
        <v>92</v>
      </c>
      <c r="J14" s="98">
        <v>1.0043</v>
      </c>
      <c r="K14" s="99">
        <f t="shared" si="1"/>
        <v>1004.3</v>
      </c>
      <c r="L14" s="100">
        <f t="shared" si="3"/>
        <v>1007.3128999999999</v>
      </c>
    </row>
    <row r="15" spans="2:16" x14ac:dyDescent="0.5">
      <c r="C15" s="97" t="s">
        <v>87</v>
      </c>
      <c r="D15" s="98">
        <v>0.10009999999999999</v>
      </c>
      <c r="E15" s="99">
        <f t="shared" si="0"/>
        <v>100.1</v>
      </c>
      <c r="F15" s="100">
        <f t="shared" si="2"/>
        <v>100.40029999999999</v>
      </c>
      <c r="I15" s="81" t="s">
        <v>90</v>
      </c>
      <c r="J15" s="98">
        <v>1.004</v>
      </c>
      <c r="K15" s="99">
        <f t="shared" si="1"/>
        <v>1004</v>
      </c>
      <c r="L15" s="100">
        <f t="shared" si="3"/>
        <v>1007.0119999999999</v>
      </c>
    </row>
    <row r="16" spans="2:16" x14ac:dyDescent="0.5">
      <c r="C16" s="97" t="s">
        <v>87</v>
      </c>
      <c r="D16" s="98">
        <v>0.10009999999999999</v>
      </c>
      <c r="E16" s="99">
        <f t="shared" si="0"/>
        <v>100.1</v>
      </c>
      <c r="F16" s="100">
        <f t="shared" si="2"/>
        <v>100.40029999999999</v>
      </c>
      <c r="I16" s="81" t="s">
        <v>90</v>
      </c>
      <c r="J16" s="98">
        <v>1.004</v>
      </c>
      <c r="K16" s="99">
        <f t="shared" si="1"/>
        <v>1004</v>
      </c>
      <c r="L16" s="100">
        <f t="shared" si="3"/>
        <v>1007.0119999999999</v>
      </c>
    </row>
    <row r="17" spans="2:16" x14ac:dyDescent="0.5">
      <c r="C17" s="106" t="s">
        <v>91</v>
      </c>
      <c r="D17" s="107">
        <v>0.1002</v>
      </c>
      <c r="E17" s="108">
        <f t="shared" si="0"/>
        <v>100.2</v>
      </c>
      <c r="F17" s="109">
        <f>E17*$O$6</f>
        <v>100.50059999999999</v>
      </c>
      <c r="I17" s="110" t="s">
        <v>92</v>
      </c>
      <c r="J17" s="107">
        <v>1.0043</v>
      </c>
      <c r="K17" s="108">
        <f t="shared" si="1"/>
        <v>1004.3</v>
      </c>
      <c r="L17" s="109">
        <f>K17*$O$6</f>
        <v>1007.3128999999999</v>
      </c>
    </row>
    <row r="18" spans="2:16" x14ac:dyDescent="0.5">
      <c r="C18" s="81" t="s">
        <v>93</v>
      </c>
      <c r="D18" s="111"/>
      <c r="E18" s="111" t="s">
        <v>94</v>
      </c>
      <c r="F18" s="83">
        <f>F5-$E$4</f>
        <v>0.29999999999998295</v>
      </c>
      <c r="I18" s="81" t="s">
        <v>93</v>
      </c>
      <c r="J18" s="111"/>
      <c r="K18" s="111" t="s">
        <v>94</v>
      </c>
      <c r="L18" s="83">
        <f>L5-$K$4</f>
        <v>7.0621499999997468</v>
      </c>
    </row>
    <row r="19" spans="2:16" x14ac:dyDescent="0.5">
      <c r="C19" s="81" t="s">
        <v>93</v>
      </c>
      <c r="D19" s="111"/>
      <c r="E19" s="111" t="s">
        <v>95</v>
      </c>
      <c r="F19" s="83">
        <f>(100*(F5-$E$4))/F5</f>
        <v>0.29910269192421035</v>
      </c>
      <c r="I19" s="81" t="s">
        <v>93</v>
      </c>
      <c r="J19" s="111"/>
      <c r="K19" s="111" t="s">
        <v>95</v>
      </c>
      <c r="L19" s="83">
        <f>(100*(L5-$K$4))/L5</f>
        <v>0.70126257848135276</v>
      </c>
    </row>
    <row r="20" spans="2:16" x14ac:dyDescent="0.5">
      <c r="C20" s="81" t="s">
        <v>96</v>
      </c>
      <c r="D20" s="111"/>
      <c r="E20" s="111" t="s">
        <v>94</v>
      </c>
      <c r="F20" s="83">
        <f>_xlfn.STDEV.S(F8:F17)</f>
        <v>0.18312190839256229</v>
      </c>
      <c r="I20" s="81" t="s">
        <v>96</v>
      </c>
      <c r="J20" s="111"/>
      <c r="K20" s="111" t="s">
        <v>94</v>
      </c>
      <c r="L20" s="83">
        <f>_xlfn.STDEV.S(L8:L17)</f>
        <v>0.75540099321854837</v>
      </c>
    </row>
    <row r="21" spans="2:16" x14ac:dyDescent="0.5">
      <c r="C21" s="81" t="s">
        <v>96</v>
      </c>
      <c r="D21" s="111"/>
      <c r="E21" s="111" t="s">
        <v>95</v>
      </c>
      <c r="F21" s="83">
        <f>100*(F6/F5)</f>
        <v>0.18257418583505713</v>
      </c>
      <c r="I21" s="81" t="s">
        <v>96</v>
      </c>
      <c r="J21" s="111"/>
      <c r="K21" s="111" t="s">
        <v>95</v>
      </c>
      <c r="L21" s="83">
        <f>100*(L6/L5)</f>
        <v>7.5010364873563024E-2</v>
      </c>
    </row>
    <row r="22" spans="2:16" x14ac:dyDescent="0.5">
      <c r="C22" s="110" t="s">
        <v>97</v>
      </c>
      <c r="D22" s="112"/>
      <c r="E22" s="112" t="s">
        <v>94</v>
      </c>
      <c r="F22" s="113">
        <f>ABS(F18)+2*F20</f>
        <v>0.66624381678510747</v>
      </c>
      <c r="I22" s="110" t="s">
        <v>97</v>
      </c>
      <c r="J22" s="112"/>
      <c r="K22" s="112" t="s">
        <v>94</v>
      </c>
      <c r="L22" s="113">
        <f>ABS(L18)+2*L20</f>
        <v>8.5729519864368431</v>
      </c>
    </row>
    <row r="24" spans="2:16" x14ac:dyDescent="0.5">
      <c r="B24" s="57">
        <v>2</v>
      </c>
      <c r="C24" s="58" t="s">
        <v>437</v>
      </c>
      <c r="D24" s="59"/>
      <c r="E24" s="60"/>
      <c r="F24" s="61"/>
      <c r="G24" s="62"/>
      <c r="H24" s="57">
        <v>10</v>
      </c>
      <c r="I24" s="58" t="s">
        <v>439</v>
      </c>
      <c r="J24" s="59"/>
      <c r="K24" s="60"/>
      <c r="L24" s="61"/>
      <c r="N24" s="63" t="s">
        <v>66</v>
      </c>
      <c r="O24" s="64" t="s">
        <v>67</v>
      </c>
      <c r="P24" s="65"/>
    </row>
    <row r="25" spans="2:16" x14ac:dyDescent="0.5">
      <c r="B25" s="66"/>
      <c r="C25" s="67" t="s">
        <v>68</v>
      </c>
      <c r="D25" s="68"/>
      <c r="E25" s="69"/>
      <c r="F25" s="70"/>
      <c r="G25" s="62"/>
      <c r="H25" s="71"/>
      <c r="I25" s="67" t="s">
        <v>69</v>
      </c>
      <c r="J25" s="68"/>
      <c r="K25" s="69"/>
      <c r="L25" s="70"/>
      <c r="N25" s="72"/>
      <c r="O25" s="73" t="s">
        <v>98</v>
      </c>
      <c r="P25" s="74"/>
    </row>
    <row r="26" spans="2:16" x14ac:dyDescent="0.5">
      <c r="C26" s="76"/>
      <c r="D26" s="77"/>
      <c r="E26" s="78">
        <v>100</v>
      </c>
      <c r="F26" s="79">
        <f>F27/E26</f>
        <v>1.0024985</v>
      </c>
      <c r="G26" s="62"/>
      <c r="H26" s="71"/>
      <c r="I26" s="76"/>
      <c r="J26" s="77"/>
      <c r="K26" s="78">
        <v>1000</v>
      </c>
      <c r="L26" s="79">
        <f>L27/K26</f>
        <v>1.0036922909999997</v>
      </c>
      <c r="N26" s="72"/>
      <c r="O26" s="80" t="s">
        <v>71</v>
      </c>
      <c r="P26" s="74"/>
    </row>
    <row r="27" spans="2:16" x14ac:dyDescent="0.5">
      <c r="C27" s="81" t="s">
        <v>72</v>
      </c>
      <c r="E27" s="82"/>
      <c r="F27" s="83">
        <f>AVERAGE(F30:F39)</f>
        <v>100.24985</v>
      </c>
      <c r="I27" s="81" t="s">
        <v>72</v>
      </c>
      <c r="K27" s="82"/>
      <c r="L27" s="85">
        <f>AVERAGE(L30:L39)</f>
        <v>1003.6922909999997</v>
      </c>
      <c r="N27" s="72"/>
      <c r="O27" s="73" t="s">
        <v>73</v>
      </c>
      <c r="P27" s="74"/>
    </row>
    <row r="28" spans="2:16" x14ac:dyDescent="0.5">
      <c r="C28" s="81" t="s">
        <v>74</v>
      </c>
      <c r="E28" s="86"/>
      <c r="F28" s="87">
        <f>_xlfn.STDEV.S(F30:F39)</f>
        <v>0.15858822465744199</v>
      </c>
      <c r="I28" s="81" t="s">
        <v>74</v>
      </c>
      <c r="K28" s="99"/>
      <c r="L28" s="87">
        <f>_xlfn.STDEV.S(L30:L39)</f>
        <v>0.38827761332584076</v>
      </c>
      <c r="N28" s="88" t="s">
        <v>75</v>
      </c>
      <c r="O28" s="89">
        <v>1.0028999999999999</v>
      </c>
      <c r="P28" s="90" t="s">
        <v>76</v>
      </c>
    </row>
    <row r="29" spans="2:16" x14ac:dyDescent="0.5">
      <c r="C29" s="91"/>
      <c r="D29" s="92" t="s">
        <v>77</v>
      </c>
      <c r="E29" s="93" t="s">
        <v>78</v>
      </c>
      <c r="F29" s="94" t="s">
        <v>79</v>
      </c>
      <c r="G29" s="95"/>
      <c r="H29" s="96"/>
      <c r="I29" s="91"/>
      <c r="J29" s="92" t="s">
        <v>77</v>
      </c>
      <c r="K29" s="93" t="s">
        <v>78</v>
      </c>
      <c r="L29" s="94" t="s">
        <v>79</v>
      </c>
    </row>
    <row r="30" spans="2:16" x14ac:dyDescent="0.5">
      <c r="C30" s="97" t="s">
        <v>99</v>
      </c>
      <c r="D30" s="98">
        <v>9.98E-2</v>
      </c>
      <c r="E30" s="99">
        <f t="shared" ref="E30:E39" si="4">D30*1000</f>
        <v>99.8</v>
      </c>
      <c r="F30" s="100">
        <f t="shared" ref="F30:F39" si="5">E30*$O$6</f>
        <v>100.09939999999999</v>
      </c>
      <c r="I30" s="81" t="s">
        <v>100</v>
      </c>
      <c r="J30" s="98">
        <v>1.0007999999999999</v>
      </c>
      <c r="K30" s="99">
        <f t="shared" ref="K30:K39" si="6">J30*1000</f>
        <v>1000.8</v>
      </c>
      <c r="L30" s="100">
        <f>K30*$O$28</f>
        <v>1003.7023199999999</v>
      </c>
      <c r="N30" s="58" t="s">
        <v>82</v>
      </c>
      <c r="O30" s="101" t="s">
        <v>18</v>
      </c>
      <c r="P30" s="102"/>
    </row>
    <row r="31" spans="2:16" x14ac:dyDescent="0.5">
      <c r="C31" s="97" t="s">
        <v>83</v>
      </c>
      <c r="D31" s="98">
        <v>9.9900000000000003E-2</v>
      </c>
      <c r="E31" s="99">
        <f t="shared" si="4"/>
        <v>99.9</v>
      </c>
      <c r="F31" s="100">
        <f t="shared" si="5"/>
        <v>100.19969999999999</v>
      </c>
      <c r="I31" s="81" t="s">
        <v>101</v>
      </c>
      <c r="J31" s="98">
        <v>1.0015000000000001</v>
      </c>
      <c r="K31" s="99">
        <f t="shared" si="6"/>
        <v>1001.5</v>
      </c>
      <c r="L31" s="100">
        <f t="shared" ref="L31:L39" si="7">K31*$O$28</f>
        <v>1004.4043499999999</v>
      </c>
      <c r="N31" s="103" t="s">
        <v>85</v>
      </c>
      <c r="O31" s="104" t="s">
        <v>102</v>
      </c>
      <c r="P31" s="105"/>
    </row>
    <row r="32" spans="2:16" x14ac:dyDescent="0.5">
      <c r="C32" s="97" t="s">
        <v>99</v>
      </c>
      <c r="D32" s="98">
        <v>9.98E-2</v>
      </c>
      <c r="E32" s="99">
        <f t="shared" si="4"/>
        <v>99.8</v>
      </c>
      <c r="F32" s="100">
        <f t="shared" si="5"/>
        <v>100.09939999999999</v>
      </c>
      <c r="I32" s="81" t="s">
        <v>103</v>
      </c>
      <c r="J32" s="98">
        <v>1.0008999999999999</v>
      </c>
      <c r="K32" s="99">
        <f t="shared" si="6"/>
        <v>1000.8999999999999</v>
      </c>
      <c r="L32" s="100">
        <f t="shared" si="7"/>
        <v>1003.8026099999997</v>
      </c>
    </row>
    <row r="33" spans="2:16" x14ac:dyDescent="0.5">
      <c r="C33" s="97" t="s">
        <v>104</v>
      </c>
      <c r="D33" s="98">
        <v>9.9699999999999997E-2</v>
      </c>
      <c r="E33" s="99">
        <f t="shared" si="4"/>
        <v>99.7</v>
      </c>
      <c r="F33" s="100">
        <f t="shared" si="5"/>
        <v>99.999099999999999</v>
      </c>
      <c r="I33" s="81" t="s">
        <v>105</v>
      </c>
      <c r="J33" s="98">
        <v>1.0004999999999999</v>
      </c>
      <c r="K33" s="99">
        <f t="shared" si="6"/>
        <v>1000.5</v>
      </c>
      <c r="L33" s="100">
        <f t="shared" si="7"/>
        <v>1003.40145</v>
      </c>
      <c r="N33" s="62"/>
    </row>
    <row r="34" spans="2:16" x14ac:dyDescent="0.5">
      <c r="C34" s="97" t="s">
        <v>89</v>
      </c>
      <c r="D34" s="98">
        <v>0.1</v>
      </c>
      <c r="E34" s="99">
        <f t="shared" si="4"/>
        <v>100</v>
      </c>
      <c r="F34" s="100">
        <f t="shared" si="5"/>
        <v>100.29999999999998</v>
      </c>
      <c r="I34" s="81" t="s">
        <v>106</v>
      </c>
      <c r="J34" s="98">
        <v>1.0013000000000001</v>
      </c>
      <c r="K34" s="99">
        <f t="shared" si="6"/>
        <v>1001.3000000000001</v>
      </c>
      <c r="L34" s="100">
        <f t="shared" si="7"/>
        <v>1004.20377</v>
      </c>
    </row>
    <row r="35" spans="2:16" x14ac:dyDescent="0.5">
      <c r="C35" s="97" t="s">
        <v>89</v>
      </c>
      <c r="D35" s="98">
        <v>0.1</v>
      </c>
      <c r="E35" s="99">
        <f t="shared" si="4"/>
        <v>100</v>
      </c>
      <c r="F35" s="100">
        <f t="shared" si="5"/>
        <v>100.29999999999998</v>
      </c>
      <c r="I35" s="81" t="s">
        <v>103</v>
      </c>
      <c r="J35" s="98">
        <v>1.0008999999999999</v>
      </c>
      <c r="K35" s="99">
        <f t="shared" si="6"/>
        <v>1000.8999999999999</v>
      </c>
      <c r="L35" s="100">
        <f t="shared" si="7"/>
        <v>1003.8026099999997</v>
      </c>
    </row>
    <row r="36" spans="2:16" x14ac:dyDescent="0.5">
      <c r="C36" s="97" t="s">
        <v>87</v>
      </c>
      <c r="D36" s="98">
        <v>0.10009999999999999</v>
      </c>
      <c r="E36" s="99">
        <f t="shared" si="4"/>
        <v>100.1</v>
      </c>
      <c r="F36" s="100">
        <f t="shared" si="5"/>
        <v>100.40029999999999</v>
      </c>
      <c r="I36" s="81" t="s">
        <v>107</v>
      </c>
      <c r="J36" s="98">
        <v>1.0005999999999999</v>
      </c>
      <c r="K36" s="99">
        <f t="shared" si="6"/>
        <v>1000.5999999999999</v>
      </c>
      <c r="L36" s="100">
        <f t="shared" si="7"/>
        <v>1003.5017399999998</v>
      </c>
    </row>
    <row r="37" spans="2:16" x14ac:dyDescent="0.5">
      <c r="C37" s="97" t="s">
        <v>91</v>
      </c>
      <c r="D37" s="98">
        <v>0.1002</v>
      </c>
      <c r="E37" s="99">
        <f t="shared" si="4"/>
        <v>100.2</v>
      </c>
      <c r="F37" s="100">
        <f t="shared" si="5"/>
        <v>100.50059999999999</v>
      </c>
      <c r="I37" s="81" t="s">
        <v>108</v>
      </c>
      <c r="J37" s="98">
        <v>1.0002</v>
      </c>
      <c r="K37" s="99">
        <f t="shared" si="6"/>
        <v>1000.1999999999999</v>
      </c>
      <c r="L37" s="100">
        <f t="shared" si="7"/>
        <v>1003.1005799999998</v>
      </c>
    </row>
    <row r="38" spans="2:16" x14ac:dyDescent="0.5">
      <c r="C38" s="97" t="s">
        <v>83</v>
      </c>
      <c r="D38" s="98">
        <v>9.9900000000000003E-2</v>
      </c>
      <c r="E38" s="99">
        <f t="shared" si="4"/>
        <v>99.9</v>
      </c>
      <c r="F38" s="100">
        <f t="shared" si="5"/>
        <v>100.19969999999999</v>
      </c>
      <c r="I38" s="81" t="s">
        <v>109</v>
      </c>
      <c r="J38" s="98">
        <v>1.0006999999999999</v>
      </c>
      <c r="K38" s="99">
        <f t="shared" si="6"/>
        <v>1000.6999999999999</v>
      </c>
      <c r="L38" s="100">
        <f t="shared" si="7"/>
        <v>1003.6020299999998</v>
      </c>
    </row>
    <row r="39" spans="2:16" x14ac:dyDescent="0.5">
      <c r="C39" s="106" t="s">
        <v>87</v>
      </c>
      <c r="D39" s="107">
        <v>0.10009999999999999</v>
      </c>
      <c r="E39" s="108">
        <f t="shared" si="4"/>
        <v>100.1</v>
      </c>
      <c r="F39" s="109">
        <f t="shared" si="5"/>
        <v>100.40029999999999</v>
      </c>
      <c r="I39" s="110" t="s">
        <v>105</v>
      </c>
      <c r="J39" s="107">
        <v>1.0004999999999999</v>
      </c>
      <c r="K39" s="108">
        <f t="shared" si="6"/>
        <v>1000.5</v>
      </c>
      <c r="L39" s="109">
        <f t="shared" si="7"/>
        <v>1003.40145</v>
      </c>
    </row>
    <row r="40" spans="2:16" x14ac:dyDescent="0.5">
      <c r="C40" s="81" t="s">
        <v>93</v>
      </c>
      <c r="D40" s="111"/>
      <c r="E40" s="111" t="s">
        <v>94</v>
      </c>
      <c r="F40" s="83">
        <f>F27-$E$4</f>
        <v>0.24984999999999502</v>
      </c>
      <c r="I40" s="81" t="s">
        <v>93</v>
      </c>
      <c r="J40" s="111"/>
      <c r="K40" s="111" t="s">
        <v>94</v>
      </c>
      <c r="L40" s="83">
        <f>L27-$K$4</f>
        <v>3.6922909999997273</v>
      </c>
    </row>
    <row r="41" spans="2:16" x14ac:dyDescent="0.5">
      <c r="C41" s="81" t="s">
        <v>93</v>
      </c>
      <c r="D41" s="111"/>
      <c r="E41" s="111" t="s">
        <v>95</v>
      </c>
      <c r="F41" s="83">
        <f>(100*(F27-$E$4))/F27</f>
        <v>0.24922730557701087</v>
      </c>
      <c r="I41" s="81" t="s">
        <v>93</v>
      </c>
      <c r="J41" s="111"/>
      <c r="K41" s="111" t="s">
        <v>95</v>
      </c>
      <c r="L41" s="83">
        <f>(100*(L27-$K$4))/L27</f>
        <v>0.36787081390463011</v>
      </c>
    </row>
    <row r="42" spans="2:16" x14ac:dyDescent="0.5">
      <c r="C42" s="81" t="s">
        <v>96</v>
      </c>
      <c r="D42" s="111"/>
      <c r="E42" s="111" t="s">
        <v>94</v>
      </c>
      <c r="F42" s="83">
        <f>_xlfn.STDEV.S(F30:F39)</f>
        <v>0.15858822465744199</v>
      </c>
      <c r="I42" s="81" t="s">
        <v>96</v>
      </c>
      <c r="J42" s="111"/>
      <c r="K42" s="111" t="s">
        <v>94</v>
      </c>
      <c r="L42" s="83">
        <f>_xlfn.STDEV.S(L30:L39)</f>
        <v>0.38827761332584076</v>
      </c>
    </row>
    <row r="43" spans="2:16" x14ac:dyDescent="0.5">
      <c r="C43" s="81" t="s">
        <v>96</v>
      </c>
      <c r="D43" s="111"/>
      <c r="E43" s="111" t="s">
        <v>95</v>
      </c>
      <c r="F43" s="83">
        <f>100*(F28/F27)</f>
        <v>0.15819297949816583</v>
      </c>
      <c r="I43" s="81" t="s">
        <v>96</v>
      </c>
      <c r="J43" s="111"/>
      <c r="K43" s="111" t="s">
        <v>95</v>
      </c>
      <c r="L43" s="83">
        <f>100*(L28/L27)</f>
        <v>3.8684925330948951E-2</v>
      </c>
    </row>
    <row r="44" spans="2:16" x14ac:dyDescent="0.5">
      <c r="C44" s="110" t="s">
        <v>97</v>
      </c>
      <c r="D44" s="112"/>
      <c r="E44" s="112" t="s">
        <v>94</v>
      </c>
      <c r="F44" s="113">
        <f>ABS(F40)+2*F42</f>
        <v>0.567026449314879</v>
      </c>
      <c r="I44" s="110" t="s">
        <v>97</v>
      </c>
      <c r="J44" s="112"/>
      <c r="K44" s="112" t="s">
        <v>94</v>
      </c>
      <c r="L44" s="113">
        <f>ABS(L40)+2*L42</f>
        <v>4.4688462266514088</v>
      </c>
    </row>
    <row r="46" spans="2:16" x14ac:dyDescent="0.5">
      <c r="B46" s="57">
        <v>3</v>
      </c>
      <c r="C46" s="58" t="s">
        <v>440</v>
      </c>
      <c r="D46" s="59"/>
      <c r="E46" s="60"/>
      <c r="F46" s="61"/>
      <c r="G46" s="62"/>
      <c r="H46" s="57">
        <v>11</v>
      </c>
      <c r="I46" s="58" t="s">
        <v>439</v>
      </c>
      <c r="J46" s="59"/>
      <c r="K46" s="60"/>
      <c r="L46" s="61"/>
      <c r="N46" s="63" t="s">
        <v>66</v>
      </c>
      <c r="O46" s="64" t="s">
        <v>67</v>
      </c>
      <c r="P46" s="65"/>
    </row>
    <row r="47" spans="2:16" x14ac:dyDescent="0.5">
      <c r="B47" s="66"/>
      <c r="C47" s="67" t="s">
        <v>68</v>
      </c>
      <c r="D47" s="68"/>
      <c r="E47" s="69"/>
      <c r="F47" s="70"/>
      <c r="G47" s="62"/>
      <c r="H47" s="71"/>
      <c r="I47" s="67" t="s">
        <v>69</v>
      </c>
      <c r="J47" s="68"/>
      <c r="K47" s="69"/>
      <c r="L47" s="70"/>
      <c r="N47" s="72"/>
      <c r="O47" s="73" t="s">
        <v>98</v>
      </c>
      <c r="P47" s="74"/>
    </row>
    <row r="48" spans="2:16" x14ac:dyDescent="0.5">
      <c r="C48" s="76"/>
      <c r="D48" s="77"/>
      <c r="E48" s="78">
        <v>100</v>
      </c>
      <c r="F48" s="79">
        <f>F49/E48</f>
        <v>1.004003</v>
      </c>
      <c r="G48" s="62"/>
      <c r="H48" s="71"/>
      <c r="I48" s="76"/>
      <c r="J48" s="77"/>
      <c r="K48" s="78">
        <v>1000</v>
      </c>
      <c r="L48" s="79">
        <f>L49/K48</f>
        <v>1.0039530449999998</v>
      </c>
      <c r="N48" s="72"/>
      <c r="O48" s="80" t="s">
        <v>71</v>
      </c>
      <c r="P48" s="74"/>
    </row>
    <row r="49" spans="3:16" x14ac:dyDescent="0.5">
      <c r="C49" s="81" t="s">
        <v>72</v>
      </c>
      <c r="E49" s="82"/>
      <c r="F49" s="83">
        <f>AVERAGE(F52:F61)</f>
        <v>100.40029999999999</v>
      </c>
      <c r="I49" s="81" t="s">
        <v>72</v>
      </c>
      <c r="K49" s="82"/>
      <c r="L49" s="85">
        <f>AVERAGE(L52:L61)</f>
        <v>1003.9530449999999</v>
      </c>
      <c r="N49" s="72"/>
      <c r="O49" s="73" t="s">
        <v>73</v>
      </c>
      <c r="P49" s="74"/>
    </row>
    <row r="50" spans="3:16" x14ac:dyDescent="0.5">
      <c r="C50" s="81" t="s">
        <v>74</v>
      </c>
      <c r="E50" s="86"/>
      <c r="F50" s="87">
        <f>_xlfn.STDEV.S(F52:F61)</f>
        <v>0.18312190839255968</v>
      </c>
      <c r="I50" s="81" t="s">
        <v>74</v>
      </c>
      <c r="K50" s="99"/>
      <c r="L50" s="87">
        <f>_xlfn.STDEV.S(L52:L61)</f>
        <v>1.350712663466983</v>
      </c>
      <c r="N50" s="88" t="s">
        <v>75</v>
      </c>
      <c r="O50" s="89">
        <v>1.0028999999999999</v>
      </c>
      <c r="P50" s="90" t="s">
        <v>76</v>
      </c>
    </row>
    <row r="51" spans="3:16" x14ac:dyDescent="0.5">
      <c r="C51" s="91"/>
      <c r="D51" s="92" t="s">
        <v>77</v>
      </c>
      <c r="E51" s="93" t="s">
        <v>78</v>
      </c>
      <c r="F51" s="94" t="s">
        <v>79</v>
      </c>
      <c r="G51" s="95"/>
      <c r="H51" s="96"/>
      <c r="I51" s="91"/>
      <c r="J51" s="92" t="s">
        <v>77</v>
      </c>
      <c r="K51" s="93" t="s">
        <v>78</v>
      </c>
      <c r="L51" s="94" t="s">
        <v>79</v>
      </c>
    </row>
    <row r="52" spans="3:16" x14ac:dyDescent="0.5">
      <c r="C52" s="81" t="s">
        <v>91</v>
      </c>
      <c r="D52" s="98">
        <v>0.1002</v>
      </c>
      <c r="E52" s="99">
        <f t="shared" ref="E52:E61" si="8">D52*1000</f>
        <v>100.2</v>
      </c>
      <c r="F52" s="100">
        <f t="shared" ref="F52:F61" si="9">E52*$O$6</f>
        <v>100.50059999999999</v>
      </c>
      <c r="I52" s="81" t="s">
        <v>110</v>
      </c>
      <c r="J52" s="98">
        <v>1.0022</v>
      </c>
      <c r="K52" s="99">
        <f t="shared" ref="K52:K61" si="10">J52*1000</f>
        <v>1002.1999999999999</v>
      </c>
      <c r="L52" s="100">
        <f>K52*$O$50</f>
        <v>1005.1063799999998</v>
      </c>
      <c r="N52" s="58" t="s">
        <v>82</v>
      </c>
      <c r="O52" s="101" t="s">
        <v>20</v>
      </c>
      <c r="P52" s="102"/>
    </row>
    <row r="53" spans="3:16" x14ac:dyDescent="0.5">
      <c r="C53" s="81" t="s">
        <v>91</v>
      </c>
      <c r="D53" s="98">
        <v>0.1002</v>
      </c>
      <c r="E53" s="99">
        <f t="shared" si="8"/>
        <v>100.2</v>
      </c>
      <c r="F53" s="100">
        <f t="shared" si="9"/>
        <v>100.50059999999999</v>
      </c>
      <c r="I53" s="81" t="s">
        <v>111</v>
      </c>
      <c r="J53" s="98">
        <v>1.0018</v>
      </c>
      <c r="K53" s="99">
        <f t="shared" si="10"/>
        <v>1001.8000000000001</v>
      </c>
      <c r="L53" s="100">
        <f t="shared" ref="L53:L60" si="11">K53*$O$50</f>
        <v>1004.7052199999999</v>
      </c>
      <c r="N53" s="103" t="s">
        <v>85</v>
      </c>
      <c r="O53" s="104" t="s">
        <v>86</v>
      </c>
      <c r="P53" s="105"/>
    </row>
    <row r="54" spans="3:16" x14ac:dyDescent="0.5">
      <c r="C54" s="81" t="s">
        <v>112</v>
      </c>
      <c r="D54" s="98">
        <v>0.1003</v>
      </c>
      <c r="E54" s="99">
        <f t="shared" si="8"/>
        <v>100.3</v>
      </c>
      <c r="F54" s="100">
        <f t="shared" si="9"/>
        <v>100.60089999999998</v>
      </c>
      <c r="I54" s="81" t="s">
        <v>100</v>
      </c>
      <c r="J54" s="98">
        <v>1.0007999999999999</v>
      </c>
      <c r="K54" s="99">
        <f t="shared" si="10"/>
        <v>1000.8</v>
      </c>
      <c r="L54" s="100">
        <f t="shared" si="11"/>
        <v>1003.7023199999999</v>
      </c>
    </row>
    <row r="55" spans="3:16" x14ac:dyDescent="0.5">
      <c r="C55" s="81" t="s">
        <v>99</v>
      </c>
      <c r="D55" s="98">
        <v>9.98E-2</v>
      </c>
      <c r="E55" s="99">
        <f t="shared" si="8"/>
        <v>99.8</v>
      </c>
      <c r="F55" s="100">
        <f t="shared" si="9"/>
        <v>100.09939999999999</v>
      </c>
      <c r="I55" s="81" t="s">
        <v>113</v>
      </c>
      <c r="J55" s="98">
        <v>1.0014000000000001</v>
      </c>
      <c r="K55" s="99">
        <f t="shared" si="10"/>
        <v>1001.4000000000001</v>
      </c>
      <c r="L55" s="100">
        <f t="shared" si="11"/>
        <v>1004.30406</v>
      </c>
      <c r="N55" s="62"/>
    </row>
    <row r="56" spans="3:16" x14ac:dyDescent="0.5">
      <c r="C56" s="81" t="s">
        <v>91</v>
      </c>
      <c r="D56" s="98">
        <v>0.1002</v>
      </c>
      <c r="E56" s="99">
        <f t="shared" si="8"/>
        <v>100.2</v>
      </c>
      <c r="F56" s="100">
        <f t="shared" si="9"/>
        <v>100.50059999999999</v>
      </c>
      <c r="I56" s="81" t="s">
        <v>114</v>
      </c>
      <c r="J56" s="98">
        <v>1.0021</v>
      </c>
      <c r="K56" s="99">
        <f t="shared" si="10"/>
        <v>1002.1</v>
      </c>
      <c r="L56" s="100">
        <f t="shared" si="11"/>
        <v>1005.00609</v>
      </c>
    </row>
    <row r="57" spans="3:16" x14ac:dyDescent="0.5">
      <c r="C57" s="81" t="s">
        <v>87</v>
      </c>
      <c r="D57" s="98">
        <v>0.10009999999999999</v>
      </c>
      <c r="E57" s="99">
        <f t="shared" si="8"/>
        <v>100.1</v>
      </c>
      <c r="F57" s="100">
        <f t="shared" si="9"/>
        <v>100.40029999999999</v>
      </c>
      <c r="I57" s="81" t="s">
        <v>115</v>
      </c>
      <c r="J57" s="98">
        <v>1.0012000000000001</v>
      </c>
      <c r="K57" s="99">
        <f t="shared" si="10"/>
        <v>1001.2</v>
      </c>
      <c r="L57" s="100">
        <f t="shared" si="11"/>
        <v>1004.10348</v>
      </c>
    </row>
    <row r="58" spans="3:16" x14ac:dyDescent="0.5">
      <c r="C58" s="81" t="s">
        <v>89</v>
      </c>
      <c r="D58" s="98">
        <v>0.1</v>
      </c>
      <c r="E58" s="99">
        <f t="shared" si="8"/>
        <v>100</v>
      </c>
      <c r="F58" s="100">
        <f t="shared" si="9"/>
        <v>100.29999999999998</v>
      </c>
      <c r="I58" s="81" t="s">
        <v>101</v>
      </c>
      <c r="J58" s="98">
        <v>1.0015000000000001</v>
      </c>
      <c r="K58" s="99">
        <f t="shared" si="10"/>
        <v>1001.5</v>
      </c>
      <c r="L58" s="100">
        <f t="shared" si="11"/>
        <v>1004.4043499999999</v>
      </c>
    </row>
    <row r="59" spans="3:16" x14ac:dyDescent="0.5">
      <c r="C59" s="81" t="s">
        <v>87</v>
      </c>
      <c r="D59" s="98">
        <v>0.10009999999999999</v>
      </c>
      <c r="E59" s="99">
        <f t="shared" si="8"/>
        <v>100.1</v>
      </c>
      <c r="F59" s="100">
        <f t="shared" si="9"/>
        <v>100.40029999999999</v>
      </c>
      <c r="I59" s="81" t="s">
        <v>107</v>
      </c>
      <c r="J59" s="98">
        <v>1.0005999999999999</v>
      </c>
      <c r="K59" s="99">
        <f t="shared" si="10"/>
        <v>1000.5999999999999</v>
      </c>
      <c r="L59" s="100">
        <f t="shared" si="11"/>
        <v>1003.5017399999998</v>
      </c>
    </row>
    <row r="60" spans="3:16" x14ac:dyDescent="0.5">
      <c r="C60" s="81" t="s">
        <v>112</v>
      </c>
      <c r="D60" s="98">
        <v>0.1003</v>
      </c>
      <c r="E60" s="99">
        <f t="shared" si="8"/>
        <v>100.3</v>
      </c>
      <c r="F60" s="100">
        <f t="shared" si="9"/>
        <v>100.60089999999998</v>
      </c>
      <c r="I60" s="81" t="s">
        <v>113</v>
      </c>
      <c r="J60" s="98">
        <v>1.0014000000000001</v>
      </c>
      <c r="K60" s="99">
        <f t="shared" si="10"/>
        <v>1001.4000000000001</v>
      </c>
      <c r="L60" s="100">
        <f t="shared" si="11"/>
        <v>1004.30406</v>
      </c>
    </row>
    <row r="61" spans="3:16" x14ac:dyDescent="0.5">
      <c r="C61" s="110" t="s">
        <v>99</v>
      </c>
      <c r="D61" s="107">
        <v>9.98E-2</v>
      </c>
      <c r="E61" s="108">
        <f t="shared" si="8"/>
        <v>99.8</v>
      </c>
      <c r="F61" s="109">
        <f t="shared" si="9"/>
        <v>100.09939999999999</v>
      </c>
      <c r="I61" s="110" t="s">
        <v>116</v>
      </c>
      <c r="J61" s="107">
        <v>0.99750000000000005</v>
      </c>
      <c r="K61" s="108">
        <f t="shared" si="10"/>
        <v>997.5</v>
      </c>
      <c r="L61" s="109">
        <f>K61*$O$50</f>
        <v>1000.3927499999999</v>
      </c>
    </row>
    <row r="62" spans="3:16" x14ac:dyDescent="0.5">
      <c r="C62" s="81" t="s">
        <v>93</v>
      </c>
      <c r="D62" s="111"/>
      <c r="E62" s="111" t="s">
        <v>94</v>
      </c>
      <c r="F62" s="83">
        <f>F49-$E$4</f>
        <v>0.40029999999998722</v>
      </c>
      <c r="I62" s="81" t="s">
        <v>93</v>
      </c>
      <c r="J62" s="111"/>
      <c r="K62" s="111" t="s">
        <v>94</v>
      </c>
      <c r="L62" s="83">
        <f>L49-$K$4</f>
        <v>3.9530449999998609</v>
      </c>
    </row>
    <row r="63" spans="3:16" x14ac:dyDescent="0.5">
      <c r="C63" s="81" t="s">
        <v>93</v>
      </c>
      <c r="D63" s="111"/>
      <c r="E63" s="111" t="s">
        <v>95</v>
      </c>
      <c r="F63" s="83">
        <f>(100*(F49-$E$4))/F49</f>
        <v>0.39870398793627837</v>
      </c>
      <c r="I63" s="81" t="s">
        <v>93</v>
      </c>
      <c r="J63" s="111"/>
      <c r="K63" s="111" t="s">
        <v>95</v>
      </c>
      <c r="L63" s="83">
        <f>(100*(L49-$K$4))/L49</f>
        <v>0.39374799645135411</v>
      </c>
    </row>
    <row r="64" spans="3:16" x14ac:dyDescent="0.5">
      <c r="C64" s="81" t="s">
        <v>96</v>
      </c>
      <c r="D64" s="111"/>
      <c r="E64" s="111" t="s">
        <v>94</v>
      </c>
      <c r="F64" s="83">
        <f>_xlfn.STDEV.S(F52:F61)</f>
        <v>0.18312190839255968</v>
      </c>
      <c r="I64" s="81" t="s">
        <v>96</v>
      </c>
      <c r="J64" s="111"/>
      <c r="K64" s="111" t="s">
        <v>94</v>
      </c>
      <c r="L64" s="83">
        <f>_xlfn.STDEV.S(L52:L61)</f>
        <v>1.350712663466983</v>
      </c>
    </row>
    <row r="65" spans="2:16" x14ac:dyDescent="0.5">
      <c r="C65" s="81" t="s">
        <v>96</v>
      </c>
      <c r="D65" s="111"/>
      <c r="E65" s="111" t="s">
        <v>95</v>
      </c>
      <c r="F65" s="83">
        <f>100*(F50/F49)</f>
        <v>0.18239179404101352</v>
      </c>
      <c r="I65" s="81" t="s">
        <v>96</v>
      </c>
      <c r="J65" s="111"/>
      <c r="K65" s="111" t="s">
        <v>95</v>
      </c>
      <c r="L65" s="83">
        <f>100*(L50/L49)</f>
        <v>0.1345394259416767</v>
      </c>
    </row>
    <row r="66" spans="2:16" x14ac:dyDescent="0.5">
      <c r="C66" s="110" t="s">
        <v>97</v>
      </c>
      <c r="D66" s="112"/>
      <c r="E66" s="112" t="s">
        <v>94</v>
      </c>
      <c r="F66" s="113">
        <f>ABS(F62)+2*F64</f>
        <v>0.76654381678510664</v>
      </c>
      <c r="I66" s="110" t="s">
        <v>97</v>
      </c>
      <c r="J66" s="112"/>
      <c r="K66" s="112" t="s">
        <v>94</v>
      </c>
      <c r="L66" s="113">
        <f>ABS(L62)+2*L64</f>
        <v>6.6544703269338275</v>
      </c>
    </row>
    <row r="68" spans="2:16" x14ac:dyDescent="0.5">
      <c r="B68" s="57">
        <v>4</v>
      </c>
      <c r="C68" s="58" t="s">
        <v>440</v>
      </c>
      <c r="D68" s="59"/>
      <c r="E68" s="60"/>
      <c r="F68" s="61"/>
      <c r="G68" s="62"/>
      <c r="H68" s="57">
        <v>12</v>
      </c>
      <c r="I68" s="58" t="s">
        <v>439</v>
      </c>
      <c r="J68" s="59"/>
      <c r="K68" s="60"/>
      <c r="L68" s="61"/>
      <c r="N68" s="63" t="s">
        <v>66</v>
      </c>
      <c r="O68" s="64" t="s">
        <v>67</v>
      </c>
      <c r="P68" s="65"/>
    </row>
    <row r="69" spans="2:16" x14ac:dyDescent="0.5">
      <c r="B69" s="66"/>
      <c r="C69" s="67" t="s">
        <v>68</v>
      </c>
      <c r="D69" s="68"/>
      <c r="E69" s="69"/>
      <c r="F69" s="70"/>
      <c r="G69" s="62"/>
      <c r="H69" s="71"/>
      <c r="I69" s="67" t="s">
        <v>69</v>
      </c>
      <c r="J69" s="68"/>
      <c r="K69" s="69"/>
      <c r="L69" s="70"/>
      <c r="N69" s="72"/>
      <c r="O69" s="73" t="s">
        <v>98</v>
      </c>
      <c r="P69" s="74"/>
    </row>
    <row r="70" spans="2:16" x14ac:dyDescent="0.5">
      <c r="C70" s="76"/>
      <c r="D70" s="77"/>
      <c r="E70" s="78">
        <v>100</v>
      </c>
      <c r="F70" s="79">
        <f>F71/E70</f>
        <v>1.0032005999999998</v>
      </c>
      <c r="G70" s="62"/>
      <c r="H70" s="71"/>
      <c r="I70" s="76"/>
      <c r="J70" s="77"/>
      <c r="K70" s="78">
        <v>1000</v>
      </c>
      <c r="L70" s="79">
        <f>L71/K70</f>
        <v>0.99989130000000004</v>
      </c>
      <c r="N70" s="72"/>
      <c r="O70" s="80" t="s">
        <v>71</v>
      </c>
      <c r="P70" s="74"/>
    </row>
    <row r="71" spans="2:16" x14ac:dyDescent="0.5">
      <c r="C71" s="81" t="s">
        <v>72</v>
      </c>
      <c r="E71" s="82"/>
      <c r="F71" s="83">
        <f>AVERAGE(F74:F83)</f>
        <v>100.32005999999997</v>
      </c>
      <c r="I71" s="81" t="s">
        <v>72</v>
      </c>
      <c r="K71" s="82"/>
      <c r="L71" s="85">
        <f>AVERAGE(L74:L83)</f>
        <v>999.8913</v>
      </c>
      <c r="N71" s="72"/>
      <c r="O71" s="73" t="s">
        <v>73</v>
      </c>
      <c r="P71" s="74"/>
    </row>
    <row r="72" spans="2:16" x14ac:dyDescent="0.5">
      <c r="C72" s="81" t="s">
        <v>74</v>
      </c>
      <c r="E72" s="86"/>
      <c r="F72" s="87">
        <f>_xlfn.STDEV.S(F74:F83)</f>
        <v>0.12329604120886442</v>
      </c>
      <c r="I72" s="81" t="s">
        <v>74</v>
      </c>
      <c r="K72" s="99"/>
      <c r="L72" s="87">
        <f>_xlfn.STDEV.S(L74:L83)</f>
        <v>0.90446531542122888</v>
      </c>
      <c r="N72" s="88" t="s">
        <v>75</v>
      </c>
      <c r="O72" s="89">
        <v>1.0028999999999999</v>
      </c>
      <c r="P72" s="90" t="s">
        <v>76</v>
      </c>
    </row>
    <row r="73" spans="2:16" x14ac:dyDescent="0.5">
      <c r="C73" s="91"/>
      <c r="D73" s="92" t="s">
        <v>77</v>
      </c>
      <c r="E73" s="93" t="s">
        <v>78</v>
      </c>
      <c r="F73" s="94" t="s">
        <v>79</v>
      </c>
      <c r="G73" s="95"/>
      <c r="H73" s="96"/>
      <c r="I73" s="91"/>
      <c r="J73" s="92" t="s">
        <v>77</v>
      </c>
      <c r="K73" s="93" t="s">
        <v>78</v>
      </c>
      <c r="L73" s="94" t="s">
        <v>79</v>
      </c>
    </row>
    <row r="74" spans="2:16" x14ac:dyDescent="0.5">
      <c r="C74" s="81" t="s">
        <v>91</v>
      </c>
      <c r="D74" s="98">
        <v>0.1002</v>
      </c>
      <c r="E74" s="99">
        <f t="shared" ref="E74:E83" si="12">D74*1000</f>
        <v>100.2</v>
      </c>
      <c r="F74" s="100">
        <f t="shared" ref="F74:F83" si="13">E74*$O$6</f>
        <v>100.50059999999999</v>
      </c>
      <c r="I74" s="81" t="s">
        <v>117</v>
      </c>
      <c r="J74" s="98">
        <v>0.99760000000000004</v>
      </c>
      <c r="K74" s="99">
        <f t="shared" ref="K74:K83" si="14">J74*1000</f>
        <v>997.6</v>
      </c>
      <c r="L74" s="100">
        <f>K74*$O$72</f>
        <v>1000.49304</v>
      </c>
      <c r="N74" s="58" t="s">
        <v>82</v>
      </c>
      <c r="O74" s="101" t="s">
        <v>20</v>
      </c>
      <c r="P74" s="102"/>
    </row>
    <row r="75" spans="2:16" x14ac:dyDescent="0.5">
      <c r="C75" s="81" t="s">
        <v>87</v>
      </c>
      <c r="D75" s="98">
        <v>0.10009999999999999</v>
      </c>
      <c r="E75" s="99">
        <f t="shared" si="12"/>
        <v>100.1</v>
      </c>
      <c r="F75" s="100">
        <f t="shared" si="13"/>
        <v>100.40029999999999</v>
      </c>
      <c r="I75" s="81" t="s">
        <v>118</v>
      </c>
      <c r="J75" s="98">
        <v>0.99809999999999999</v>
      </c>
      <c r="K75" s="99">
        <f t="shared" si="14"/>
        <v>998.1</v>
      </c>
      <c r="L75" s="100">
        <f t="shared" ref="L75:L83" si="15">K75*$O$72</f>
        <v>1000.9944899999999</v>
      </c>
      <c r="N75" s="103" t="s">
        <v>85</v>
      </c>
      <c r="O75" s="104" t="s">
        <v>102</v>
      </c>
      <c r="P75" s="105"/>
    </row>
    <row r="76" spans="2:16" x14ac:dyDescent="0.5">
      <c r="C76" s="81" t="s">
        <v>89</v>
      </c>
      <c r="D76" s="98">
        <v>0.1</v>
      </c>
      <c r="E76" s="99">
        <f t="shared" si="12"/>
        <v>100</v>
      </c>
      <c r="F76" s="100">
        <f t="shared" si="13"/>
        <v>100.29999999999998</v>
      </c>
      <c r="I76" s="81" t="s">
        <v>118</v>
      </c>
      <c r="J76" s="98">
        <v>0.99809999999999999</v>
      </c>
      <c r="K76" s="99">
        <f t="shared" si="14"/>
        <v>998.1</v>
      </c>
      <c r="L76" s="100">
        <f t="shared" si="15"/>
        <v>1000.9944899999999</v>
      </c>
    </row>
    <row r="77" spans="2:16" x14ac:dyDescent="0.5">
      <c r="C77" s="81" t="s">
        <v>91</v>
      </c>
      <c r="D77" s="98">
        <v>0.1002</v>
      </c>
      <c r="E77" s="99">
        <f t="shared" si="12"/>
        <v>100.2</v>
      </c>
      <c r="F77" s="100">
        <f t="shared" si="13"/>
        <v>100.50059999999999</v>
      </c>
      <c r="I77" s="81" t="s">
        <v>116</v>
      </c>
      <c r="J77" s="98">
        <v>0.99750000000000005</v>
      </c>
      <c r="K77" s="99">
        <f t="shared" si="14"/>
        <v>997.5</v>
      </c>
      <c r="L77" s="100">
        <f t="shared" si="15"/>
        <v>1000.3927499999999</v>
      </c>
      <c r="N77" s="62"/>
    </row>
    <row r="78" spans="2:16" x14ac:dyDescent="0.5">
      <c r="C78" s="81" t="s">
        <v>89</v>
      </c>
      <c r="D78" s="98">
        <v>0.1</v>
      </c>
      <c r="E78" s="99">
        <f t="shared" si="12"/>
        <v>100</v>
      </c>
      <c r="F78" s="100">
        <f t="shared" si="13"/>
        <v>100.29999999999998</v>
      </c>
      <c r="I78" s="81" t="s">
        <v>119</v>
      </c>
      <c r="J78" s="98">
        <v>0.99709999999999999</v>
      </c>
      <c r="K78" s="99">
        <f t="shared" si="14"/>
        <v>997.1</v>
      </c>
      <c r="L78" s="100">
        <f t="shared" si="15"/>
        <v>999.99158999999997</v>
      </c>
    </row>
    <row r="79" spans="2:16" x14ac:dyDescent="0.5">
      <c r="C79" s="81" t="s">
        <v>99</v>
      </c>
      <c r="D79" s="98">
        <v>9.98E-2</v>
      </c>
      <c r="E79" s="99">
        <f t="shared" si="12"/>
        <v>99.8</v>
      </c>
      <c r="F79" s="100">
        <f t="shared" si="13"/>
        <v>100.09939999999999</v>
      </c>
      <c r="I79" s="81" t="s">
        <v>120</v>
      </c>
      <c r="J79" s="98">
        <v>0.99629999999999996</v>
      </c>
      <c r="K79" s="99">
        <f t="shared" si="14"/>
        <v>996.3</v>
      </c>
      <c r="L79" s="100">
        <f t="shared" si="15"/>
        <v>999.18926999999985</v>
      </c>
    </row>
    <row r="80" spans="2:16" x14ac:dyDescent="0.5">
      <c r="C80" s="81" t="s">
        <v>89</v>
      </c>
      <c r="D80" s="98">
        <v>0.1</v>
      </c>
      <c r="E80" s="99">
        <f t="shared" si="12"/>
        <v>100</v>
      </c>
      <c r="F80" s="100">
        <f t="shared" si="13"/>
        <v>100.29999999999998</v>
      </c>
      <c r="I80" s="81" t="s">
        <v>121</v>
      </c>
      <c r="J80" s="98">
        <v>0.99570000000000003</v>
      </c>
      <c r="K80" s="99">
        <f t="shared" si="14"/>
        <v>995.7</v>
      </c>
      <c r="L80" s="100">
        <f t="shared" si="15"/>
        <v>998.5875299999999</v>
      </c>
    </row>
    <row r="81" spans="2:16" x14ac:dyDescent="0.5">
      <c r="C81" s="81" t="s">
        <v>83</v>
      </c>
      <c r="D81" s="98">
        <v>9.9900000000000003E-2</v>
      </c>
      <c r="E81" s="99">
        <f t="shared" si="12"/>
        <v>99.9</v>
      </c>
      <c r="F81" s="100">
        <f t="shared" si="13"/>
        <v>100.19969999999999</v>
      </c>
      <c r="I81" s="81" t="s">
        <v>122</v>
      </c>
      <c r="J81" s="98">
        <v>0.99739999999999995</v>
      </c>
      <c r="K81" s="99">
        <f t="shared" si="14"/>
        <v>997.4</v>
      </c>
      <c r="L81" s="100">
        <f t="shared" si="15"/>
        <v>1000.2924599999999</v>
      </c>
    </row>
    <row r="82" spans="2:16" x14ac:dyDescent="0.5">
      <c r="C82" s="81" t="s">
        <v>89</v>
      </c>
      <c r="D82" s="98">
        <v>0.1</v>
      </c>
      <c r="E82" s="99">
        <f t="shared" si="12"/>
        <v>100</v>
      </c>
      <c r="F82" s="100">
        <f t="shared" si="13"/>
        <v>100.29999999999998</v>
      </c>
      <c r="I82" s="81" t="s">
        <v>123</v>
      </c>
      <c r="J82" s="98">
        <v>0.99650000000000005</v>
      </c>
      <c r="K82" s="99">
        <f t="shared" si="14"/>
        <v>996.5</v>
      </c>
      <c r="L82" s="100">
        <f t="shared" si="15"/>
        <v>999.38984999999991</v>
      </c>
    </row>
    <row r="83" spans="2:16" x14ac:dyDescent="0.5">
      <c r="C83" s="110" t="s">
        <v>89</v>
      </c>
      <c r="D83" s="107">
        <v>0.1</v>
      </c>
      <c r="E83" s="108">
        <f t="shared" si="12"/>
        <v>100</v>
      </c>
      <c r="F83" s="109">
        <f t="shared" si="13"/>
        <v>100.29999999999998</v>
      </c>
      <c r="I83" s="110" t="s">
        <v>121</v>
      </c>
      <c r="J83" s="107">
        <v>0.99570000000000003</v>
      </c>
      <c r="K83" s="108">
        <f t="shared" si="14"/>
        <v>995.7</v>
      </c>
      <c r="L83" s="109">
        <f t="shared" si="15"/>
        <v>998.5875299999999</v>
      </c>
    </row>
    <row r="84" spans="2:16" x14ac:dyDescent="0.5">
      <c r="C84" s="81" t="s">
        <v>93</v>
      </c>
      <c r="D84" s="111"/>
      <c r="E84" s="111" t="s">
        <v>94</v>
      </c>
      <c r="F84" s="83">
        <f>F71-$E$4</f>
        <v>0.32005999999996959</v>
      </c>
      <c r="I84" s="81" t="s">
        <v>93</v>
      </c>
      <c r="J84" s="111"/>
      <c r="K84" s="111" t="s">
        <v>94</v>
      </c>
      <c r="L84" s="83">
        <f>L71-$K$4</f>
        <v>-0.10869999999999891</v>
      </c>
    </row>
    <row r="85" spans="2:16" x14ac:dyDescent="0.5">
      <c r="C85" s="81" t="s">
        <v>93</v>
      </c>
      <c r="D85" s="111"/>
      <c r="E85" s="111" t="s">
        <v>95</v>
      </c>
      <c r="F85" s="83">
        <f>(100*(F71-$E$4))/F71</f>
        <v>0.31903888414736764</v>
      </c>
      <c r="I85" s="81" t="s">
        <v>93</v>
      </c>
      <c r="J85" s="111"/>
      <c r="K85" s="111" t="s">
        <v>95</v>
      </c>
      <c r="L85" s="83">
        <f>(100*(L71-$K$4))/L71</f>
        <v>-1.0871181697450404E-2</v>
      </c>
    </row>
    <row r="86" spans="2:16" x14ac:dyDescent="0.5">
      <c r="C86" s="81" t="s">
        <v>96</v>
      </c>
      <c r="D86" s="111"/>
      <c r="E86" s="111" t="s">
        <v>94</v>
      </c>
      <c r="F86" s="83">
        <f>_xlfn.STDEV.S(F74:F83)</f>
        <v>0.12329604120886442</v>
      </c>
      <c r="I86" s="81" t="s">
        <v>96</v>
      </c>
      <c r="J86" s="111"/>
      <c r="K86" s="111" t="s">
        <v>94</v>
      </c>
      <c r="L86" s="83">
        <f>_xlfn.STDEV.S(L74:L83)</f>
        <v>0.90446531542122888</v>
      </c>
    </row>
    <row r="87" spans="2:16" x14ac:dyDescent="0.5">
      <c r="C87" s="81" t="s">
        <v>96</v>
      </c>
      <c r="D87" s="111"/>
      <c r="E87" s="111" t="s">
        <v>95</v>
      </c>
      <c r="F87" s="83">
        <f>100*(F72/F71)</f>
        <v>0.12290267889479378</v>
      </c>
      <c r="I87" s="81" t="s">
        <v>96</v>
      </c>
      <c r="J87" s="111"/>
      <c r="K87" s="111" t="s">
        <v>95</v>
      </c>
      <c r="L87" s="83">
        <f>100*(L72/L71)</f>
        <v>9.0456364148905871E-2</v>
      </c>
    </row>
    <row r="88" spans="2:16" x14ac:dyDescent="0.5">
      <c r="C88" s="110" t="s">
        <v>97</v>
      </c>
      <c r="D88" s="112"/>
      <c r="E88" s="112" t="s">
        <v>94</v>
      </c>
      <c r="F88" s="113">
        <f>ABS(F84)+2*F86</f>
        <v>0.56665208241769838</v>
      </c>
      <c r="I88" s="110" t="s">
        <v>97</v>
      </c>
      <c r="J88" s="112"/>
      <c r="K88" s="112" t="s">
        <v>94</v>
      </c>
      <c r="L88" s="113">
        <f>ABS(L84)+2*L86</f>
        <v>1.9176306308424567</v>
      </c>
    </row>
    <row r="90" spans="2:16" x14ac:dyDescent="0.5">
      <c r="B90" s="57">
        <v>5</v>
      </c>
      <c r="C90" s="58" t="s">
        <v>440</v>
      </c>
      <c r="D90" s="59"/>
      <c r="E90" s="60"/>
      <c r="F90" s="61"/>
      <c r="G90" s="62"/>
      <c r="H90" s="57">
        <v>13</v>
      </c>
      <c r="I90" s="58" t="s">
        <v>439</v>
      </c>
      <c r="J90" s="59"/>
      <c r="K90" s="60"/>
      <c r="L90" s="61"/>
      <c r="N90" s="63" t="s">
        <v>66</v>
      </c>
      <c r="O90" s="64" t="s">
        <v>67</v>
      </c>
      <c r="P90" s="65"/>
    </row>
    <row r="91" spans="2:16" x14ac:dyDescent="0.5">
      <c r="B91" s="66"/>
      <c r="C91" s="67" t="s">
        <v>68</v>
      </c>
      <c r="D91" s="68"/>
      <c r="E91" s="69"/>
      <c r="F91" s="70"/>
      <c r="G91" s="62"/>
      <c r="H91" s="71"/>
      <c r="I91" s="67" t="s">
        <v>69</v>
      </c>
      <c r="J91" s="68"/>
      <c r="K91" s="69"/>
      <c r="L91" s="70"/>
      <c r="N91" s="72"/>
      <c r="O91" s="73" t="s">
        <v>98</v>
      </c>
      <c r="P91" s="74"/>
    </row>
    <row r="92" spans="2:16" x14ac:dyDescent="0.5">
      <c r="C92" s="76" t="s">
        <v>124</v>
      </c>
      <c r="D92" s="77"/>
      <c r="E92" s="78">
        <v>100</v>
      </c>
      <c r="F92" s="79">
        <f>F93/E92</f>
        <v>1.0042035999999999</v>
      </c>
      <c r="G92" s="62"/>
      <c r="H92" s="71"/>
      <c r="I92" s="76" t="s">
        <v>124</v>
      </c>
      <c r="J92" s="77"/>
      <c r="K92" s="78">
        <v>1000</v>
      </c>
      <c r="L92" s="79">
        <f>L93/K92</f>
        <v>1.005016119</v>
      </c>
      <c r="N92" s="72"/>
      <c r="O92" s="80" t="s">
        <v>71</v>
      </c>
      <c r="P92" s="74"/>
    </row>
    <row r="93" spans="2:16" x14ac:dyDescent="0.5">
      <c r="C93" s="81" t="s">
        <v>72</v>
      </c>
      <c r="E93" s="82"/>
      <c r="F93" s="83">
        <f>AVERAGE(F96:F105)</f>
        <v>100.42035999999999</v>
      </c>
      <c r="I93" s="81" t="s">
        <v>72</v>
      </c>
      <c r="K93" s="82"/>
      <c r="L93" s="85">
        <f>AVERAGE(L96:L105)</f>
        <v>1005.0161189999999</v>
      </c>
      <c r="N93" s="72"/>
      <c r="O93" s="73" t="s">
        <v>73</v>
      </c>
      <c r="P93" s="74"/>
    </row>
    <row r="94" spans="2:16" x14ac:dyDescent="0.5">
      <c r="C94" s="81" t="s">
        <v>74</v>
      </c>
      <c r="E94" s="86"/>
      <c r="F94" s="87">
        <f>_xlfn.STDEV.S(F96:F105)</f>
        <v>6.3435289862980401E-2</v>
      </c>
      <c r="I94" s="81" t="s">
        <v>74</v>
      </c>
      <c r="K94" s="99"/>
      <c r="L94" s="87">
        <f>_xlfn.STDEV.S(L96:L105)</f>
        <v>0.54204041566102212</v>
      </c>
      <c r="N94" s="88" t="s">
        <v>75</v>
      </c>
      <c r="O94" s="89">
        <v>1.0028999999999999</v>
      </c>
      <c r="P94" s="90" t="s">
        <v>76</v>
      </c>
    </row>
    <row r="95" spans="2:16" x14ac:dyDescent="0.5">
      <c r="C95" s="91"/>
      <c r="D95" s="92" t="s">
        <v>77</v>
      </c>
      <c r="E95" s="93" t="s">
        <v>78</v>
      </c>
      <c r="F95" s="94" t="s">
        <v>79</v>
      </c>
      <c r="G95" s="95"/>
      <c r="H95" s="96"/>
      <c r="I95" s="91"/>
      <c r="J95" s="92" t="s">
        <v>77</v>
      </c>
      <c r="K95" s="93" t="s">
        <v>78</v>
      </c>
      <c r="L95" s="94" t="s">
        <v>79</v>
      </c>
    </row>
    <row r="96" spans="2:16" x14ac:dyDescent="0.5">
      <c r="C96" s="81" t="s">
        <v>89</v>
      </c>
      <c r="D96" s="98">
        <v>0.1</v>
      </c>
      <c r="E96" s="99">
        <f t="shared" ref="E96:E105" si="16">D96*1000</f>
        <v>100</v>
      </c>
      <c r="F96" s="100">
        <f t="shared" ref="F96:F105" si="17">E96*$O$6</f>
        <v>100.29999999999998</v>
      </c>
      <c r="I96" s="81" t="s">
        <v>125</v>
      </c>
      <c r="J96" s="98">
        <v>1.0009999999999999</v>
      </c>
      <c r="K96" s="99">
        <f t="shared" ref="K96:K105" si="18">J96*1000</f>
        <v>1000.9999999999999</v>
      </c>
      <c r="L96" s="100">
        <f>K96*$O$94</f>
        <v>1003.9028999999998</v>
      </c>
      <c r="N96" s="58" t="s">
        <v>82</v>
      </c>
      <c r="O96" s="101" t="s">
        <v>18</v>
      </c>
      <c r="P96" s="102"/>
    </row>
    <row r="97" spans="2:16" x14ac:dyDescent="0.5">
      <c r="C97" s="81" t="s">
        <v>87</v>
      </c>
      <c r="D97" s="98">
        <v>0.10009999999999999</v>
      </c>
      <c r="E97" s="99">
        <f t="shared" si="16"/>
        <v>100.1</v>
      </c>
      <c r="F97" s="100">
        <f t="shared" si="17"/>
        <v>100.40029999999999</v>
      </c>
      <c r="I97" s="81" t="s">
        <v>126</v>
      </c>
      <c r="J97" s="98">
        <v>1.0019</v>
      </c>
      <c r="K97" s="99">
        <f t="shared" si="18"/>
        <v>1001.9</v>
      </c>
      <c r="L97" s="100">
        <f t="shared" ref="L97:L105" si="19">K97*$O$94</f>
        <v>1004.8055099999999</v>
      </c>
      <c r="N97" s="103" t="s">
        <v>85</v>
      </c>
      <c r="O97" s="104" t="s">
        <v>86</v>
      </c>
      <c r="P97" s="105"/>
    </row>
    <row r="98" spans="2:16" x14ac:dyDescent="0.5">
      <c r="C98" s="81" t="s">
        <v>87</v>
      </c>
      <c r="D98" s="98">
        <v>0.10009999999999999</v>
      </c>
      <c r="E98" s="99">
        <f t="shared" si="16"/>
        <v>100.1</v>
      </c>
      <c r="F98" s="100">
        <f t="shared" si="17"/>
        <v>100.40029999999999</v>
      </c>
      <c r="I98" s="81" t="s">
        <v>127</v>
      </c>
      <c r="J98" s="98">
        <v>1.0026999999999999</v>
      </c>
      <c r="K98" s="99">
        <f t="shared" si="18"/>
        <v>1002.6999999999999</v>
      </c>
      <c r="L98" s="100">
        <f t="shared" si="19"/>
        <v>1005.6078299999998</v>
      </c>
    </row>
    <row r="99" spans="2:16" x14ac:dyDescent="0.5">
      <c r="C99" s="81" t="s">
        <v>91</v>
      </c>
      <c r="D99" s="98">
        <v>0.1002</v>
      </c>
      <c r="E99" s="99">
        <f t="shared" si="16"/>
        <v>100.2</v>
      </c>
      <c r="F99" s="100">
        <f t="shared" si="17"/>
        <v>100.50059999999999</v>
      </c>
      <c r="I99" s="81" t="s">
        <v>128</v>
      </c>
      <c r="J99" s="98">
        <v>1.0017</v>
      </c>
      <c r="K99" s="99">
        <f t="shared" si="18"/>
        <v>1001.7</v>
      </c>
      <c r="L99" s="100">
        <f t="shared" si="19"/>
        <v>1004.60493</v>
      </c>
      <c r="N99" s="62"/>
    </row>
    <row r="100" spans="2:16" x14ac:dyDescent="0.5">
      <c r="C100" s="81" t="s">
        <v>91</v>
      </c>
      <c r="D100" s="98">
        <v>0.1002</v>
      </c>
      <c r="E100" s="99">
        <f t="shared" si="16"/>
        <v>100.2</v>
      </c>
      <c r="F100" s="100">
        <f t="shared" si="17"/>
        <v>100.50059999999999</v>
      </c>
      <c r="I100" s="81" t="s">
        <v>128</v>
      </c>
      <c r="J100" s="98">
        <v>1.0017</v>
      </c>
      <c r="K100" s="99">
        <f t="shared" si="18"/>
        <v>1001.7</v>
      </c>
      <c r="L100" s="100">
        <f t="shared" si="19"/>
        <v>1004.60493</v>
      </c>
    </row>
    <row r="101" spans="2:16" x14ac:dyDescent="0.5">
      <c r="C101" s="81" t="s">
        <v>87</v>
      </c>
      <c r="D101" s="98">
        <v>0.10009999999999999</v>
      </c>
      <c r="E101" s="99">
        <f t="shared" si="16"/>
        <v>100.1</v>
      </c>
      <c r="F101" s="100">
        <f t="shared" si="17"/>
        <v>100.40029999999999</v>
      </c>
      <c r="I101" s="81" t="s">
        <v>129</v>
      </c>
      <c r="J101" s="98">
        <v>1.0023</v>
      </c>
      <c r="K101" s="99">
        <f t="shared" si="18"/>
        <v>1002.3</v>
      </c>
      <c r="L101" s="100">
        <f t="shared" si="19"/>
        <v>1005.2066699999998</v>
      </c>
    </row>
    <row r="102" spans="2:16" x14ac:dyDescent="0.5">
      <c r="C102" s="81" t="s">
        <v>87</v>
      </c>
      <c r="D102" s="98">
        <v>0.10009999999999999</v>
      </c>
      <c r="E102" s="99">
        <f t="shared" si="16"/>
        <v>100.1</v>
      </c>
      <c r="F102" s="100">
        <f t="shared" si="17"/>
        <v>100.40029999999999</v>
      </c>
      <c r="I102" s="81" t="s">
        <v>130</v>
      </c>
      <c r="J102" s="98">
        <v>1.0025999999999999</v>
      </c>
      <c r="K102" s="99">
        <f t="shared" si="18"/>
        <v>1002.5999999999999</v>
      </c>
      <c r="L102" s="100">
        <f t="shared" si="19"/>
        <v>1005.5075399999998</v>
      </c>
    </row>
    <row r="103" spans="2:16" x14ac:dyDescent="0.5">
      <c r="C103" s="81" t="s">
        <v>91</v>
      </c>
      <c r="D103" s="98">
        <v>0.1002</v>
      </c>
      <c r="E103" s="99">
        <f t="shared" si="16"/>
        <v>100.2</v>
      </c>
      <c r="F103" s="100">
        <f t="shared" si="17"/>
        <v>100.50059999999999</v>
      </c>
      <c r="I103" s="81" t="s">
        <v>130</v>
      </c>
      <c r="J103" s="98">
        <v>1.0025999999999999</v>
      </c>
      <c r="K103" s="99">
        <f t="shared" si="18"/>
        <v>1002.5999999999999</v>
      </c>
      <c r="L103" s="100">
        <f t="shared" si="19"/>
        <v>1005.5075399999998</v>
      </c>
    </row>
    <row r="104" spans="2:16" x14ac:dyDescent="0.5">
      <c r="C104" s="81" t="s">
        <v>87</v>
      </c>
      <c r="D104" s="98">
        <v>0.10009999999999999</v>
      </c>
      <c r="E104" s="99">
        <f t="shared" si="16"/>
        <v>100.1</v>
      </c>
      <c r="F104" s="100">
        <f t="shared" si="17"/>
        <v>100.40029999999999</v>
      </c>
      <c r="I104" s="81" t="s">
        <v>114</v>
      </c>
      <c r="J104" s="98">
        <v>1.0021</v>
      </c>
      <c r="K104" s="99">
        <f t="shared" si="18"/>
        <v>1002.1</v>
      </c>
      <c r="L104" s="100">
        <f t="shared" si="19"/>
        <v>1005.00609</v>
      </c>
    </row>
    <row r="105" spans="2:16" x14ac:dyDescent="0.5">
      <c r="C105" s="110" t="s">
        <v>87</v>
      </c>
      <c r="D105" s="107">
        <v>0.10009999999999999</v>
      </c>
      <c r="E105" s="108">
        <f t="shared" si="16"/>
        <v>100.1</v>
      </c>
      <c r="F105" s="109">
        <f t="shared" si="17"/>
        <v>100.40029999999999</v>
      </c>
      <c r="I105" s="110" t="s">
        <v>131</v>
      </c>
      <c r="J105" s="107">
        <v>1.0024999999999999</v>
      </c>
      <c r="K105" s="108">
        <f t="shared" si="18"/>
        <v>1002.5</v>
      </c>
      <c r="L105" s="109">
        <f t="shared" si="19"/>
        <v>1005.4072499999999</v>
      </c>
    </row>
    <row r="106" spans="2:16" x14ac:dyDescent="0.5">
      <c r="C106" s="81" t="s">
        <v>93</v>
      </c>
      <c r="D106" s="111"/>
      <c r="E106" s="111" t="s">
        <v>94</v>
      </c>
      <c r="F106" s="83">
        <f>F93-$E$4</f>
        <v>0.42035999999998808</v>
      </c>
      <c r="I106" s="81" t="s">
        <v>93</v>
      </c>
      <c r="J106" s="111"/>
      <c r="K106" s="111" t="s">
        <v>94</v>
      </c>
      <c r="L106" s="83">
        <f>L93-$K$4</f>
        <v>5.0161189999998896</v>
      </c>
    </row>
    <row r="107" spans="2:16" x14ac:dyDescent="0.5">
      <c r="C107" s="81" t="s">
        <v>93</v>
      </c>
      <c r="D107" s="111"/>
      <c r="E107" s="111" t="s">
        <v>95</v>
      </c>
      <c r="F107" s="83">
        <f>(100*(F93-$E$4))/F93</f>
        <v>0.41860037147844137</v>
      </c>
      <c r="I107" s="81" t="s">
        <v>93</v>
      </c>
      <c r="J107" s="111"/>
      <c r="K107" s="111" t="s">
        <v>95</v>
      </c>
      <c r="L107" s="83">
        <f>(100*(L93-$K$4))/L93</f>
        <v>0.49910831330655409</v>
      </c>
    </row>
    <row r="108" spans="2:16" x14ac:dyDescent="0.5">
      <c r="C108" s="81" t="s">
        <v>96</v>
      </c>
      <c r="D108" s="111"/>
      <c r="E108" s="111" t="s">
        <v>94</v>
      </c>
      <c r="F108" s="83">
        <f>_xlfn.STDEV.S(F96:F105)</f>
        <v>6.3435289862980401E-2</v>
      </c>
      <c r="I108" s="81" t="s">
        <v>96</v>
      </c>
      <c r="J108" s="111"/>
      <c r="K108" s="111" t="s">
        <v>94</v>
      </c>
      <c r="L108" s="83">
        <f>_xlfn.STDEV.S(L96:L105)</f>
        <v>0.54204041566102212</v>
      </c>
    </row>
    <row r="109" spans="2:16" x14ac:dyDescent="0.5">
      <c r="C109" s="81" t="s">
        <v>96</v>
      </c>
      <c r="D109" s="111"/>
      <c r="E109" s="111" t="s">
        <v>95</v>
      </c>
      <c r="F109" s="83">
        <f>100*(F94/F93)</f>
        <v>6.3169749503965533E-2</v>
      </c>
      <c r="I109" s="81" t="s">
        <v>96</v>
      </c>
      <c r="J109" s="111"/>
      <c r="K109" s="111" t="s">
        <v>95</v>
      </c>
      <c r="L109" s="83">
        <f>100*(L94/L93)</f>
        <v>5.3933504688497655E-2</v>
      </c>
    </row>
    <row r="110" spans="2:16" x14ac:dyDescent="0.5">
      <c r="C110" s="110" t="s">
        <v>97</v>
      </c>
      <c r="D110" s="112"/>
      <c r="E110" s="112" t="s">
        <v>94</v>
      </c>
      <c r="F110" s="113">
        <f>ABS(F106)+2*F108</f>
        <v>0.54723057972594891</v>
      </c>
      <c r="I110" s="110" t="s">
        <v>97</v>
      </c>
      <c r="J110" s="112"/>
      <c r="K110" s="112" t="s">
        <v>94</v>
      </c>
      <c r="L110" s="113">
        <f>ABS(L106)+2*L108</f>
        <v>6.1001998313219339</v>
      </c>
    </row>
    <row r="112" spans="2:16" x14ac:dyDescent="0.5">
      <c r="B112" s="57">
        <v>6</v>
      </c>
      <c r="C112" s="58" t="s">
        <v>440</v>
      </c>
      <c r="D112" s="59"/>
      <c r="E112" s="60"/>
      <c r="F112" s="61"/>
      <c r="G112" s="62"/>
      <c r="H112" s="57">
        <v>14</v>
      </c>
      <c r="I112" s="58" t="s">
        <v>439</v>
      </c>
      <c r="J112" s="59"/>
      <c r="K112" s="60"/>
      <c r="L112" s="61"/>
      <c r="N112" s="63" t="s">
        <v>66</v>
      </c>
      <c r="O112" s="64" t="s">
        <v>67</v>
      </c>
      <c r="P112" s="65"/>
    </row>
    <row r="113" spans="2:16" x14ac:dyDescent="0.5">
      <c r="B113" s="66"/>
      <c r="C113" s="67" t="s">
        <v>68</v>
      </c>
      <c r="D113" s="68"/>
      <c r="E113" s="69"/>
      <c r="F113" s="70"/>
      <c r="G113" s="62"/>
      <c r="H113" s="71"/>
      <c r="I113" s="67" t="s">
        <v>69</v>
      </c>
      <c r="J113" s="68"/>
      <c r="K113" s="69"/>
      <c r="L113" s="70"/>
      <c r="N113" s="72"/>
      <c r="O113" s="73" t="s">
        <v>98</v>
      </c>
      <c r="P113" s="74"/>
    </row>
    <row r="114" spans="2:16" x14ac:dyDescent="0.5">
      <c r="C114" s="76" t="s">
        <v>124</v>
      </c>
      <c r="D114" s="77"/>
      <c r="E114" s="78">
        <v>100</v>
      </c>
      <c r="F114" s="79">
        <f>F115/E114</f>
        <v>1.0004924999999998</v>
      </c>
      <c r="G114" s="62"/>
      <c r="H114" s="71"/>
      <c r="I114" s="76" t="s">
        <v>124</v>
      </c>
      <c r="J114" s="77"/>
      <c r="K114" s="78">
        <v>1000</v>
      </c>
      <c r="L114" s="79">
        <f>L115/K114</f>
        <v>1.0047854519999999</v>
      </c>
      <c r="N114" s="72"/>
      <c r="O114" s="80" t="s">
        <v>132</v>
      </c>
      <c r="P114" s="74"/>
    </row>
    <row r="115" spans="2:16" x14ac:dyDescent="0.5">
      <c r="C115" s="81" t="s">
        <v>72</v>
      </c>
      <c r="E115" s="82"/>
      <c r="F115" s="83">
        <f>AVERAGE(F118:F127)</f>
        <v>100.04924999999999</v>
      </c>
      <c r="I115" s="81" t="s">
        <v>72</v>
      </c>
      <c r="K115" s="82"/>
      <c r="L115" s="85">
        <f>AVERAGE(L118:L127)</f>
        <v>1004.7854519999999</v>
      </c>
      <c r="N115" s="72"/>
      <c r="O115" s="73" t="s">
        <v>133</v>
      </c>
      <c r="P115" s="74"/>
    </row>
    <row r="116" spans="2:16" x14ac:dyDescent="0.5">
      <c r="C116" s="81" t="s">
        <v>74</v>
      </c>
      <c r="E116" s="86"/>
      <c r="F116" s="87">
        <f>_xlfn.STDEV.S(F118:F127)</f>
        <v>8.5238609535559312E-2</v>
      </c>
      <c r="I116" s="81" t="s">
        <v>74</v>
      </c>
      <c r="K116" s="99"/>
      <c r="L116" s="87">
        <f>_xlfn.STDEV.S(L118:L127)</f>
        <v>0.47229858568493299</v>
      </c>
      <c r="N116" s="88" t="s">
        <v>75</v>
      </c>
      <c r="O116" s="89">
        <v>1.0028999999999999</v>
      </c>
      <c r="P116" s="90" t="s">
        <v>76</v>
      </c>
    </row>
    <row r="117" spans="2:16" x14ac:dyDescent="0.5">
      <c r="C117" s="91"/>
      <c r="D117" s="92" t="s">
        <v>77</v>
      </c>
      <c r="E117" s="93" t="s">
        <v>78</v>
      </c>
      <c r="F117" s="94" t="s">
        <v>79</v>
      </c>
      <c r="G117" s="95"/>
      <c r="H117" s="96"/>
      <c r="I117" s="91"/>
      <c r="J117" s="92" t="s">
        <v>77</v>
      </c>
      <c r="K117" s="93" t="s">
        <v>78</v>
      </c>
      <c r="L117" s="94" t="s">
        <v>79</v>
      </c>
    </row>
    <row r="118" spans="2:16" x14ac:dyDescent="0.5">
      <c r="C118" s="81" t="s">
        <v>80</v>
      </c>
      <c r="D118" s="98">
        <v>9.9599999999999994E-2</v>
      </c>
      <c r="E118" s="99">
        <f t="shared" ref="E118:E127" si="20">D118*1000</f>
        <v>99.6</v>
      </c>
      <c r="F118" s="100">
        <f t="shared" ref="F118:F127" si="21">E118*$O$6</f>
        <v>99.89879999999998</v>
      </c>
      <c r="I118" s="81" t="s">
        <v>100</v>
      </c>
      <c r="J118" s="98">
        <v>1.0007999999999999</v>
      </c>
      <c r="K118" s="99">
        <f t="shared" ref="K118:K127" si="22">J118*1000</f>
        <v>1000.8</v>
      </c>
      <c r="L118" s="100">
        <f>K118*$O$116</f>
        <v>1003.7023199999999</v>
      </c>
      <c r="N118" s="58" t="s">
        <v>82</v>
      </c>
      <c r="O118" s="101" t="s">
        <v>18</v>
      </c>
      <c r="P118" s="102"/>
    </row>
    <row r="119" spans="2:16" x14ac:dyDescent="0.5">
      <c r="C119" s="81" t="s">
        <v>104</v>
      </c>
      <c r="D119" s="98">
        <v>9.9699999999999997E-2</v>
      </c>
      <c r="E119" s="99">
        <f t="shared" si="20"/>
        <v>99.7</v>
      </c>
      <c r="F119" s="100">
        <f t="shared" si="21"/>
        <v>99.999099999999999</v>
      </c>
      <c r="I119" s="81" t="s">
        <v>134</v>
      </c>
      <c r="J119" s="98">
        <v>1.0024</v>
      </c>
      <c r="K119" s="99">
        <f t="shared" si="22"/>
        <v>1002.4</v>
      </c>
      <c r="L119" s="100">
        <f t="shared" ref="L119:L126" si="23">K119*$O$116</f>
        <v>1005.3069599999999</v>
      </c>
      <c r="N119" s="103" t="s">
        <v>85</v>
      </c>
      <c r="O119" s="104" t="s">
        <v>102</v>
      </c>
      <c r="P119" s="105"/>
    </row>
    <row r="120" spans="2:16" x14ac:dyDescent="0.5">
      <c r="C120" s="81" t="s">
        <v>83</v>
      </c>
      <c r="D120" s="98">
        <v>9.9900000000000003E-2</v>
      </c>
      <c r="E120" s="99">
        <f t="shared" si="20"/>
        <v>99.9</v>
      </c>
      <c r="F120" s="100">
        <f t="shared" si="21"/>
        <v>100.19969999999999</v>
      </c>
      <c r="I120" s="81" t="s">
        <v>111</v>
      </c>
      <c r="J120" s="98">
        <v>1.0018</v>
      </c>
      <c r="K120" s="99">
        <f t="shared" si="22"/>
        <v>1001.8000000000001</v>
      </c>
      <c r="L120" s="100">
        <f t="shared" si="23"/>
        <v>1004.7052199999999</v>
      </c>
    </row>
    <row r="121" spans="2:16" x14ac:dyDescent="0.5">
      <c r="C121" s="81" t="s">
        <v>104</v>
      </c>
      <c r="D121" s="98">
        <v>9.9699999999999997E-2</v>
      </c>
      <c r="E121" s="99">
        <f t="shared" si="20"/>
        <v>99.7</v>
      </c>
      <c r="F121" s="100">
        <f t="shared" si="21"/>
        <v>99.999099999999999</v>
      </c>
      <c r="I121" s="81" t="s">
        <v>129</v>
      </c>
      <c r="J121" s="98">
        <v>1.0023</v>
      </c>
      <c r="K121" s="99">
        <f t="shared" si="22"/>
        <v>1002.3</v>
      </c>
      <c r="L121" s="100">
        <f t="shared" si="23"/>
        <v>1005.2066699999998</v>
      </c>
      <c r="N121" s="62"/>
    </row>
    <row r="122" spans="2:16" x14ac:dyDescent="0.5">
      <c r="C122" s="81" t="s">
        <v>104</v>
      </c>
      <c r="D122" s="98">
        <v>9.9699999999999997E-2</v>
      </c>
      <c r="E122" s="99">
        <f t="shared" si="20"/>
        <v>99.7</v>
      </c>
      <c r="F122" s="100">
        <f t="shared" si="21"/>
        <v>99.999099999999999</v>
      </c>
      <c r="I122" s="81" t="s">
        <v>135</v>
      </c>
      <c r="J122" s="98">
        <v>1.0016</v>
      </c>
      <c r="K122" s="99">
        <f t="shared" si="22"/>
        <v>1001.6</v>
      </c>
      <c r="L122" s="100">
        <f t="shared" si="23"/>
        <v>1004.5046399999999</v>
      </c>
    </row>
    <row r="123" spans="2:16" x14ac:dyDescent="0.5">
      <c r="C123" s="81" t="s">
        <v>104</v>
      </c>
      <c r="D123" s="98">
        <v>9.9699999999999997E-2</v>
      </c>
      <c r="E123" s="99">
        <f t="shared" si="20"/>
        <v>99.7</v>
      </c>
      <c r="F123" s="100">
        <f t="shared" si="21"/>
        <v>99.999099999999999</v>
      </c>
      <c r="I123" s="81" t="s">
        <v>110</v>
      </c>
      <c r="J123" s="98">
        <v>1.0022</v>
      </c>
      <c r="K123" s="99">
        <f t="shared" si="22"/>
        <v>1002.1999999999999</v>
      </c>
      <c r="L123" s="100">
        <f t="shared" si="23"/>
        <v>1005.1063799999998</v>
      </c>
    </row>
    <row r="124" spans="2:16" x14ac:dyDescent="0.5">
      <c r="C124" s="81" t="s">
        <v>99</v>
      </c>
      <c r="D124" s="98">
        <v>9.98E-2</v>
      </c>
      <c r="E124" s="99">
        <f t="shared" si="20"/>
        <v>99.8</v>
      </c>
      <c r="F124" s="100">
        <f t="shared" si="21"/>
        <v>100.09939999999999</v>
      </c>
      <c r="I124" s="81" t="s">
        <v>136</v>
      </c>
      <c r="J124" s="98">
        <v>1.002</v>
      </c>
      <c r="K124" s="99">
        <f t="shared" si="22"/>
        <v>1002</v>
      </c>
      <c r="L124" s="100">
        <f t="shared" si="23"/>
        <v>1004.9057999999999</v>
      </c>
    </row>
    <row r="125" spans="2:16" x14ac:dyDescent="0.5">
      <c r="C125" s="81" t="s">
        <v>99</v>
      </c>
      <c r="D125" s="98">
        <v>9.98E-2</v>
      </c>
      <c r="E125" s="99">
        <f t="shared" si="20"/>
        <v>99.8</v>
      </c>
      <c r="F125" s="100">
        <f t="shared" si="21"/>
        <v>100.09939999999999</v>
      </c>
      <c r="I125" s="81" t="s">
        <v>110</v>
      </c>
      <c r="J125" s="98">
        <v>1.0022</v>
      </c>
      <c r="K125" s="99">
        <f t="shared" si="22"/>
        <v>1002.1999999999999</v>
      </c>
      <c r="L125" s="100">
        <f t="shared" si="23"/>
        <v>1005.1063799999998</v>
      </c>
    </row>
    <row r="126" spans="2:16" x14ac:dyDescent="0.5">
      <c r="C126" s="81" t="s">
        <v>99</v>
      </c>
      <c r="D126" s="98">
        <v>9.98E-2</v>
      </c>
      <c r="E126" s="99">
        <f t="shared" si="20"/>
        <v>99.8</v>
      </c>
      <c r="F126" s="100">
        <f t="shared" si="21"/>
        <v>100.09939999999999</v>
      </c>
      <c r="I126" s="81" t="s">
        <v>126</v>
      </c>
      <c r="J126" s="98">
        <v>1.0019</v>
      </c>
      <c r="K126" s="99">
        <f t="shared" si="22"/>
        <v>1001.9</v>
      </c>
      <c r="L126" s="100">
        <f t="shared" si="23"/>
        <v>1004.8055099999999</v>
      </c>
    </row>
    <row r="127" spans="2:16" x14ac:dyDescent="0.5">
      <c r="C127" s="110" t="s">
        <v>99</v>
      </c>
      <c r="D127" s="107">
        <v>9.98E-2</v>
      </c>
      <c r="E127" s="108">
        <f t="shared" si="20"/>
        <v>99.8</v>
      </c>
      <c r="F127" s="109">
        <f t="shared" si="21"/>
        <v>100.09939999999999</v>
      </c>
      <c r="I127" s="110" t="s">
        <v>135</v>
      </c>
      <c r="J127" s="107">
        <v>1.0016</v>
      </c>
      <c r="K127" s="108">
        <f t="shared" si="22"/>
        <v>1001.6</v>
      </c>
      <c r="L127" s="109">
        <f>K127*$O$116</f>
        <v>1004.5046399999999</v>
      </c>
    </row>
    <row r="128" spans="2:16" x14ac:dyDescent="0.5">
      <c r="C128" s="81" t="s">
        <v>93</v>
      </c>
      <c r="D128" s="111"/>
      <c r="E128" s="111" t="s">
        <v>94</v>
      </c>
      <c r="F128" s="83">
        <f>F115-$E$4</f>
        <v>4.9249999999986471E-2</v>
      </c>
      <c r="I128" s="81" t="s">
        <v>93</v>
      </c>
      <c r="J128" s="111"/>
      <c r="K128" s="111" t="s">
        <v>94</v>
      </c>
      <c r="L128" s="83">
        <f>L115-$K$4</f>
        <v>4.7854519999998502</v>
      </c>
    </row>
    <row r="129" spans="2:16" x14ac:dyDescent="0.5">
      <c r="C129" s="81" t="s">
        <v>93</v>
      </c>
      <c r="D129" s="111"/>
      <c r="E129" s="111" t="s">
        <v>95</v>
      </c>
      <c r="F129" s="83">
        <f>(100*(F115-$E$4))/F115</f>
        <v>4.922575631500134E-2</v>
      </c>
      <c r="I129" s="81" t="s">
        <v>93</v>
      </c>
      <c r="J129" s="111"/>
      <c r="K129" s="111" t="s">
        <v>95</v>
      </c>
      <c r="L129" s="83">
        <f>(100*(L115-$K$4))/L115</f>
        <v>0.47626605167048647</v>
      </c>
    </row>
    <row r="130" spans="2:16" x14ac:dyDescent="0.5">
      <c r="C130" s="81" t="s">
        <v>96</v>
      </c>
      <c r="D130" s="111"/>
      <c r="E130" s="111" t="s">
        <v>94</v>
      </c>
      <c r="F130" s="83">
        <f>_xlfn.STDEV.S(F118:F127)</f>
        <v>8.5238609535559312E-2</v>
      </c>
      <c r="I130" s="81" t="s">
        <v>96</v>
      </c>
      <c r="J130" s="111"/>
      <c r="K130" s="111" t="s">
        <v>94</v>
      </c>
      <c r="L130" s="83">
        <f>_xlfn.STDEV.S(L118:L127)</f>
        <v>0.47229858568493299</v>
      </c>
    </row>
    <row r="131" spans="2:16" x14ac:dyDescent="0.5">
      <c r="C131" s="81" t="s">
        <v>96</v>
      </c>
      <c r="D131" s="111"/>
      <c r="E131" s="111" t="s">
        <v>95</v>
      </c>
      <c r="F131" s="83">
        <f>100*(F116/F115)</f>
        <v>8.5196650185343045E-2</v>
      </c>
      <c r="I131" s="81" t="s">
        <v>96</v>
      </c>
      <c r="J131" s="111"/>
      <c r="K131" s="111" t="s">
        <v>95</v>
      </c>
      <c r="L131" s="83">
        <f>100*(L116/L115)</f>
        <v>4.7004918785879576E-2</v>
      </c>
    </row>
    <row r="132" spans="2:16" x14ac:dyDescent="0.5">
      <c r="C132" s="110" t="s">
        <v>97</v>
      </c>
      <c r="D132" s="112"/>
      <c r="E132" s="112" t="s">
        <v>94</v>
      </c>
      <c r="F132" s="113">
        <f>ABS(F128)+2*F130</f>
        <v>0.2197272190711051</v>
      </c>
      <c r="I132" s="110" t="s">
        <v>97</v>
      </c>
      <c r="J132" s="112"/>
      <c r="K132" s="112" t="s">
        <v>94</v>
      </c>
      <c r="L132" s="113">
        <f>ABS(L128)+2*L130</f>
        <v>5.7300491713697159</v>
      </c>
    </row>
    <row r="134" spans="2:16" x14ac:dyDescent="0.5">
      <c r="B134" s="57">
        <v>7</v>
      </c>
      <c r="C134" s="58" t="s">
        <v>440</v>
      </c>
      <c r="D134" s="59"/>
      <c r="E134" s="60"/>
      <c r="F134" s="61"/>
      <c r="G134" s="62"/>
      <c r="H134" s="57">
        <v>15</v>
      </c>
      <c r="I134" s="58" t="s">
        <v>439</v>
      </c>
      <c r="J134" s="59"/>
      <c r="K134" s="60"/>
      <c r="L134" s="61"/>
      <c r="N134" s="63" t="s">
        <v>66</v>
      </c>
      <c r="O134" s="64" t="s">
        <v>67</v>
      </c>
      <c r="P134" s="65"/>
    </row>
    <row r="135" spans="2:16" x14ac:dyDescent="0.5">
      <c r="B135" s="66"/>
      <c r="C135" s="67" t="s">
        <v>68</v>
      </c>
      <c r="D135" s="68"/>
      <c r="E135" s="69"/>
      <c r="F135" s="70"/>
      <c r="G135" s="62"/>
      <c r="H135" s="71"/>
      <c r="I135" s="67" t="s">
        <v>69</v>
      </c>
      <c r="J135" s="68"/>
      <c r="K135" s="69"/>
      <c r="L135" s="70"/>
      <c r="N135" s="72"/>
      <c r="O135" s="73" t="s">
        <v>98</v>
      </c>
      <c r="P135" s="74"/>
    </row>
    <row r="136" spans="2:16" x14ac:dyDescent="0.5">
      <c r="C136" s="76" t="s">
        <v>124</v>
      </c>
      <c r="D136" s="77"/>
      <c r="E136" s="78">
        <v>100</v>
      </c>
      <c r="F136" s="79">
        <f>F137/E136</f>
        <v>1.0024984999999997</v>
      </c>
      <c r="G136" s="62"/>
      <c r="H136" s="71"/>
      <c r="I136" s="76" t="s">
        <v>124</v>
      </c>
      <c r="J136" s="77"/>
      <c r="K136" s="78">
        <v>1000</v>
      </c>
      <c r="L136" s="79">
        <f>L137/K136</f>
        <v>1.004143596</v>
      </c>
      <c r="N136" s="72"/>
      <c r="O136" s="80" t="s">
        <v>132</v>
      </c>
      <c r="P136" s="74"/>
    </row>
    <row r="137" spans="2:16" x14ac:dyDescent="0.5">
      <c r="C137" s="81" t="s">
        <v>72</v>
      </c>
      <c r="E137" s="82"/>
      <c r="F137" s="83">
        <f>AVERAGE(F140:F149)</f>
        <v>100.24984999999998</v>
      </c>
      <c r="I137" s="81" t="s">
        <v>72</v>
      </c>
      <c r="K137" s="82"/>
      <c r="L137" s="85">
        <f>AVERAGE(L140:L149)</f>
        <v>1004.1435960000001</v>
      </c>
      <c r="N137" s="72"/>
      <c r="O137" s="73" t="s">
        <v>133</v>
      </c>
      <c r="P137" s="74"/>
    </row>
    <row r="138" spans="2:16" x14ac:dyDescent="0.5">
      <c r="C138" s="81" t="s">
        <v>74</v>
      </c>
      <c r="E138" s="86"/>
      <c r="F138" s="87">
        <f>_xlfn.STDEV.S(F140:F149)</f>
        <v>0.10833638200837983</v>
      </c>
      <c r="I138" s="81" t="s">
        <v>74</v>
      </c>
      <c r="K138" s="99"/>
      <c r="L138" s="87">
        <f>_xlfn.STDEV.S(L140:L149)</f>
        <v>0.9302914911790171</v>
      </c>
      <c r="N138" s="88" t="s">
        <v>75</v>
      </c>
      <c r="O138" s="89">
        <v>1.0028999999999999</v>
      </c>
      <c r="P138" s="90" t="s">
        <v>76</v>
      </c>
    </row>
    <row r="139" spans="2:16" x14ac:dyDescent="0.5">
      <c r="C139" s="91"/>
      <c r="D139" s="92" t="s">
        <v>77</v>
      </c>
      <c r="E139" s="93" t="s">
        <v>78</v>
      </c>
      <c r="F139" s="94" t="s">
        <v>79</v>
      </c>
      <c r="G139" s="95"/>
      <c r="H139" s="96"/>
      <c r="I139" s="91"/>
      <c r="J139" s="92" t="s">
        <v>77</v>
      </c>
      <c r="K139" s="93" t="s">
        <v>78</v>
      </c>
      <c r="L139" s="94" t="s">
        <v>79</v>
      </c>
    </row>
    <row r="140" spans="2:16" x14ac:dyDescent="0.5">
      <c r="C140" s="81" t="s">
        <v>83</v>
      </c>
      <c r="D140" s="98">
        <v>9.9900000000000003E-2</v>
      </c>
      <c r="E140" s="99">
        <f t="shared" ref="E140:E149" si="24">D140*1000</f>
        <v>99.9</v>
      </c>
      <c r="F140" s="100">
        <f t="shared" ref="F140:F149" si="25">E140*$O$6</f>
        <v>100.19969999999999</v>
      </c>
      <c r="I140" s="81" t="s">
        <v>137</v>
      </c>
      <c r="J140" s="98">
        <v>1.0031000000000001</v>
      </c>
      <c r="K140" s="99">
        <f t="shared" ref="K140:K149" si="26">J140*1000</f>
        <v>1003.1000000000001</v>
      </c>
      <c r="L140" s="100">
        <f>K140*$O$138</f>
        <v>1006.00899</v>
      </c>
      <c r="N140" s="58" t="s">
        <v>82</v>
      </c>
      <c r="O140" s="101" t="s">
        <v>20</v>
      </c>
      <c r="P140" s="102"/>
    </row>
    <row r="141" spans="2:16" x14ac:dyDescent="0.5">
      <c r="C141" s="81" t="s">
        <v>87</v>
      </c>
      <c r="D141" s="98">
        <v>0.10009999999999999</v>
      </c>
      <c r="E141" s="99">
        <f t="shared" si="24"/>
        <v>100.1</v>
      </c>
      <c r="F141" s="100">
        <f t="shared" si="25"/>
        <v>100.40029999999999</v>
      </c>
      <c r="I141" s="81" t="s">
        <v>128</v>
      </c>
      <c r="J141" s="98">
        <v>1.0017</v>
      </c>
      <c r="K141" s="99">
        <f t="shared" si="26"/>
        <v>1001.7</v>
      </c>
      <c r="L141" s="100">
        <f t="shared" ref="L141:L148" si="27">K141*$O$138</f>
        <v>1004.60493</v>
      </c>
      <c r="N141" s="103" t="s">
        <v>85</v>
      </c>
      <c r="O141" s="104" t="s">
        <v>86</v>
      </c>
      <c r="P141" s="105"/>
    </row>
    <row r="142" spans="2:16" x14ac:dyDescent="0.5">
      <c r="C142" s="81" t="s">
        <v>104</v>
      </c>
      <c r="D142" s="98">
        <v>9.9699999999999997E-2</v>
      </c>
      <c r="E142" s="99">
        <f t="shared" si="24"/>
        <v>99.7</v>
      </c>
      <c r="F142" s="100">
        <f t="shared" si="25"/>
        <v>99.999099999999999</v>
      </c>
      <c r="I142" s="81" t="s">
        <v>138</v>
      </c>
      <c r="J142" s="98">
        <v>1.0011000000000001</v>
      </c>
      <c r="K142" s="99">
        <f t="shared" si="26"/>
        <v>1001.1000000000001</v>
      </c>
      <c r="L142" s="100">
        <f t="shared" si="27"/>
        <v>1004.00319</v>
      </c>
    </row>
    <row r="143" spans="2:16" x14ac:dyDescent="0.5">
      <c r="C143" s="81" t="s">
        <v>83</v>
      </c>
      <c r="D143" s="98">
        <v>9.9900000000000003E-2</v>
      </c>
      <c r="E143" s="99">
        <f t="shared" si="24"/>
        <v>99.9</v>
      </c>
      <c r="F143" s="100">
        <f t="shared" si="25"/>
        <v>100.19969999999999</v>
      </c>
      <c r="I143" s="81" t="s">
        <v>135</v>
      </c>
      <c r="J143" s="98">
        <v>1.0016</v>
      </c>
      <c r="K143" s="99">
        <f t="shared" si="26"/>
        <v>1001.6</v>
      </c>
      <c r="L143" s="100">
        <f t="shared" si="27"/>
        <v>1004.5046399999999</v>
      </c>
      <c r="N143" s="62"/>
    </row>
    <row r="144" spans="2:16" x14ac:dyDescent="0.5">
      <c r="C144" s="81" t="s">
        <v>89</v>
      </c>
      <c r="D144" s="98">
        <v>0.1</v>
      </c>
      <c r="E144" s="99">
        <f t="shared" si="24"/>
        <v>100</v>
      </c>
      <c r="F144" s="100">
        <f t="shared" si="25"/>
        <v>100.29999999999998</v>
      </c>
      <c r="I144" s="81" t="s">
        <v>106</v>
      </c>
      <c r="J144" s="98">
        <v>1.0013000000000001</v>
      </c>
      <c r="K144" s="99">
        <f t="shared" si="26"/>
        <v>1001.3000000000001</v>
      </c>
      <c r="L144" s="100">
        <f t="shared" si="27"/>
        <v>1004.20377</v>
      </c>
    </row>
    <row r="145" spans="2:16" x14ac:dyDescent="0.5">
      <c r="C145" s="81" t="s">
        <v>89</v>
      </c>
      <c r="D145" s="98">
        <v>0.1</v>
      </c>
      <c r="E145" s="99">
        <f t="shared" si="24"/>
        <v>100</v>
      </c>
      <c r="F145" s="100">
        <f t="shared" si="25"/>
        <v>100.29999999999998</v>
      </c>
      <c r="I145" s="81" t="s">
        <v>126</v>
      </c>
      <c r="J145" s="98">
        <v>1.0019</v>
      </c>
      <c r="K145" s="99">
        <f t="shared" si="26"/>
        <v>1001.9</v>
      </c>
      <c r="L145" s="100">
        <f t="shared" si="27"/>
        <v>1004.8055099999999</v>
      </c>
    </row>
    <row r="146" spans="2:16" x14ac:dyDescent="0.5">
      <c r="C146" s="81" t="s">
        <v>89</v>
      </c>
      <c r="D146" s="98">
        <v>0.1</v>
      </c>
      <c r="E146" s="99">
        <f t="shared" si="24"/>
        <v>100</v>
      </c>
      <c r="F146" s="100">
        <f t="shared" si="25"/>
        <v>100.29999999999998</v>
      </c>
      <c r="I146" s="81" t="s">
        <v>139</v>
      </c>
      <c r="J146" s="98">
        <v>1.0004</v>
      </c>
      <c r="K146" s="99">
        <f t="shared" si="26"/>
        <v>1000.4</v>
      </c>
      <c r="L146" s="100">
        <f t="shared" si="27"/>
        <v>1003.3011599999999</v>
      </c>
    </row>
    <row r="147" spans="2:16" x14ac:dyDescent="0.5">
      <c r="C147" s="81" t="s">
        <v>89</v>
      </c>
      <c r="D147" s="98">
        <v>0.1</v>
      </c>
      <c r="E147" s="99">
        <f t="shared" si="24"/>
        <v>100</v>
      </c>
      <c r="F147" s="100">
        <f t="shared" si="25"/>
        <v>100.29999999999998</v>
      </c>
      <c r="I147" s="81" t="s">
        <v>103</v>
      </c>
      <c r="J147" s="98">
        <v>1.0008999999999999</v>
      </c>
      <c r="K147" s="99">
        <f t="shared" si="26"/>
        <v>1000.8999999999999</v>
      </c>
      <c r="L147" s="100">
        <f t="shared" si="27"/>
        <v>1003.8026099999997</v>
      </c>
    </row>
    <row r="148" spans="2:16" x14ac:dyDescent="0.5">
      <c r="C148" s="81" t="s">
        <v>89</v>
      </c>
      <c r="D148" s="98">
        <v>0.1</v>
      </c>
      <c r="E148" s="99">
        <f t="shared" si="24"/>
        <v>100</v>
      </c>
      <c r="F148" s="100">
        <f t="shared" si="25"/>
        <v>100.29999999999998</v>
      </c>
      <c r="I148" s="81" t="s">
        <v>109</v>
      </c>
      <c r="J148" s="98">
        <v>1.0006999999999999</v>
      </c>
      <c r="K148" s="99">
        <f t="shared" si="26"/>
        <v>1000.6999999999999</v>
      </c>
      <c r="L148" s="100">
        <f t="shared" si="27"/>
        <v>1003.6020299999998</v>
      </c>
    </row>
    <row r="149" spans="2:16" x14ac:dyDescent="0.5">
      <c r="C149" s="110" t="s">
        <v>83</v>
      </c>
      <c r="D149" s="107">
        <v>9.9900000000000003E-2</v>
      </c>
      <c r="E149" s="108">
        <f t="shared" si="24"/>
        <v>99.9</v>
      </c>
      <c r="F149" s="109">
        <f t="shared" si="25"/>
        <v>100.19969999999999</v>
      </c>
      <c r="I149" s="110" t="s">
        <v>140</v>
      </c>
      <c r="J149" s="107">
        <v>0.99970000000000003</v>
      </c>
      <c r="K149" s="108">
        <f t="shared" si="26"/>
        <v>999.7</v>
      </c>
      <c r="L149" s="109">
        <f>K149*$O$138</f>
        <v>1002.5991299999999</v>
      </c>
    </row>
    <row r="150" spans="2:16" x14ac:dyDescent="0.5">
      <c r="C150" s="81" t="s">
        <v>93</v>
      </c>
      <c r="D150" s="111"/>
      <c r="E150" s="111" t="s">
        <v>94</v>
      </c>
      <c r="F150" s="83">
        <f>F137-$E$4</f>
        <v>0.24984999999998081</v>
      </c>
      <c r="I150" s="81" t="s">
        <v>93</v>
      </c>
      <c r="J150" s="111"/>
      <c r="K150" s="111" t="s">
        <v>94</v>
      </c>
      <c r="L150" s="83">
        <f>L137-$K$4</f>
        <v>4.143596000000116</v>
      </c>
    </row>
    <row r="151" spans="2:16" x14ac:dyDescent="0.5">
      <c r="C151" s="81" t="s">
        <v>93</v>
      </c>
      <c r="D151" s="111"/>
      <c r="E151" s="111" t="s">
        <v>95</v>
      </c>
      <c r="F151" s="83">
        <f>(100*(F137-$E$4))/F137</f>
        <v>0.24922730557699674</v>
      </c>
      <c r="I151" s="81" t="s">
        <v>93</v>
      </c>
      <c r="J151" s="111"/>
      <c r="K151" s="111" t="s">
        <v>95</v>
      </c>
      <c r="L151" s="83">
        <f>(100*(L137-$K$4))/L137</f>
        <v>0.41264974616241196</v>
      </c>
    </row>
    <row r="152" spans="2:16" x14ac:dyDescent="0.5">
      <c r="C152" s="81" t="s">
        <v>96</v>
      </c>
      <c r="D152" s="111"/>
      <c r="E152" s="111" t="s">
        <v>94</v>
      </c>
      <c r="F152" s="83">
        <f>_xlfn.STDEV.S(F140:F149)</f>
        <v>0.10833638200837983</v>
      </c>
      <c r="I152" s="81" t="s">
        <v>96</v>
      </c>
      <c r="J152" s="111"/>
      <c r="K152" s="111" t="s">
        <v>94</v>
      </c>
      <c r="L152" s="83">
        <f>_xlfn.STDEV.S(L140:L149)</f>
        <v>0.9302914911790171</v>
      </c>
    </row>
    <row r="153" spans="2:16" x14ac:dyDescent="0.5">
      <c r="C153" s="81" t="s">
        <v>96</v>
      </c>
      <c r="D153" s="111"/>
      <c r="E153" s="111" t="s">
        <v>95</v>
      </c>
      <c r="F153" s="83">
        <f>100*(F138/F137)</f>
        <v>0.10806637816254075</v>
      </c>
      <c r="I153" s="81" t="s">
        <v>96</v>
      </c>
      <c r="J153" s="111"/>
      <c r="K153" s="111" t="s">
        <v>95</v>
      </c>
      <c r="L153" s="83">
        <f>100*(L138/L137)</f>
        <v>9.2645264570209648E-2</v>
      </c>
    </row>
    <row r="154" spans="2:16" x14ac:dyDescent="0.5">
      <c r="C154" s="110" t="s">
        <v>97</v>
      </c>
      <c r="D154" s="112"/>
      <c r="E154" s="112" t="s">
        <v>94</v>
      </c>
      <c r="F154" s="113">
        <f>ABS(F150)+2*F152</f>
        <v>0.46652276401674048</v>
      </c>
      <c r="I154" s="110" t="s">
        <v>97</v>
      </c>
      <c r="J154" s="112"/>
      <c r="K154" s="112" t="s">
        <v>94</v>
      </c>
      <c r="L154" s="113">
        <f>ABS(L150)+2*L152</f>
        <v>6.00417898235815</v>
      </c>
    </row>
    <row r="156" spans="2:16" x14ac:dyDescent="0.5">
      <c r="B156" s="57">
        <v>8</v>
      </c>
      <c r="C156" s="58" t="s">
        <v>440</v>
      </c>
      <c r="D156" s="59"/>
      <c r="E156" s="60"/>
      <c r="F156" s="61"/>
      <c r="G156" s="62"/>
      <c r="H156" s="57">
        <v>16</v>
      </c>
      <c r="I156" s="58" t="s">
        <v>439</v>
      </c>
      <c r="J156" s="59"/>
      <c r="K156" s="60"/>
      <c r="L156" s="61"/>
      <c r="N156" s="63" t="s">
        <v>66</v>
      </c>
      <c r="O156" s="64" t="s">
        <v>67</v>
      </c>
      <c r="P156" s="65"/>
    </row>
    <row r="157" spans="2:16" x14ac:dyDescent="0.5">
      <c r="B157" s="66"/>
      <c r="C157" s="67" t="s">
        <v>68</v>
      </c>
      <c r="D157" s="68"/>
      <c r="E157" s="69"/>
      <c r="F157" s="70"/>
      <c r="G157" s="62"/>
      <c r="H157" s="71"/>
      <c r="I157" s="67" t="s">
        <v>69</v>
      </c>
      <c r="J157" s="68"/>
      <c r="K157" s="69"/>
      <c r="L157" s="70"/>
      <c r="N157" s="72"/>
      <c r="O157" s="73" t="s">
        <v>98</v>
      </c>
      <c r="P157" s="74"/>
    </row>
    <row r="158" spans="2:16" x14ac:dyDescent="0.5">
      <c r="C158" s="76" t="s">
        <v>124</v>
      </c>
      <c r="D158" s="77"/>
      <c r="E158" s="78">
        <v>100</v>
      </c>
      <c r="F158" s="79">
        <f>F159/E158</f>
        <v>1.0036017999999998</v>
      </c>
      <c r="G158" s="62"/>
      <c r="H158" s="71"/>
      <c r="I158" s="76" t="s">
        <v>124</v>
      </c>
      <c r="J158" s="77"/>
      <c r="K158" s="78">
        <v>1000</v>
      </c>
      <c r="L158" s="79">
        <f>L159/K158</f>
        <v>1.000874142</v>
      </c>
      <c r="N158" s="72"/>
      <c r="O158" s="80" t="s">
        <v>132</v>
      </c>
      <c r="P158" s="74"/>
    </row>
    <row r="159" spans="2:16" x14ac:dyDescent="0.5">
      <c r="C159" s="81" t="s">
        <v>72</v>
      </c>
      <c r="E159" s="82"/>
      <c r="F159" s="83">
        <f>AVERAGE(F162:F171)</f>
        <v>100.36017999999999</v>
      </c>
      <c r="I159" s="81" t="s">
        <v>72</v>
      </c>
      <c r="K159" s="82"/>
      <c r="L159" s="85">
        <f>AVERAGE(L162:L171)</f>
        <v>1000.874142</v>
      </c>
      <c r="N159" s="72"/>
      <c r="O159" s="73" t="s">
        <v>133</v>
      </c>
      <c r="P159" s="74"/>
    </row>
    <row r="160" spans="2:16" x14ac:dyDescent="0.5">
      <c r="C160" s="81" t="s">
        <v>74</v>
      </c>
      <c r="E160" s="86"/>
      <c r="F160" s="87">
        <f>_xlfn.STDEV.S(F162:F171)</f>
        <v>0.10781926028724584</v>
      </c>
      <c r="I160" s="81" t="s">
        <v>74</v>
      </c>
      <c r="K160" s="99"/>
      <c r="L160" s="87">
        <f>_xlfn.STDEV.S(L162:L171)</f>
        <v>0.7620280323190286</v>
      </c>
      <c r="N160" s="88" t="s">
        <v>75</v>
      </c>
      <c r="O160" s="89">
        <v>1.0028999999999999</v>
      </c>
      <c r="P160" s="90" t="s">
        <v>76</v>
      </c>
    </row>
    <row r="161" spans="3:16" x14ac:dyDescent="0.5">
      <c r="C161" s="91"/>
      <c r="D161" s="92" t="s">
        <v>77</v>
      </c>
      <c r="E161" s="93" t="s">
        <v>78</v>
      </c>
      <c r="F161" s="94" t="s">
        <v>79</v>
      </c>
      <c r="G161" s="95"/>
      <c r="H161" s="96"/>
      <c r="I161" s="91"/>
      <c r="J161" s="92" t="s">
        <v>77</v>
      </c>
      <c r="K161" s="93" t="s">
        <v>78</v>
      </c>
      <c r="L161" s="94" t="s">
        <v>79</v>
      </c>
    </row>
    <row r="162" spans="3:16" x14ac:dyDescent="0.5">
      <c r="C162" s="81" t="s">
        <v>91</v>
      </c>
      <c r="D162" s="98">
        <v>0.1002</v>
      </c>
      <c r="E162" s="99">
        <f t="shared" ref="E162:E171" si="28">D162*1000</f>
        <v>100.2</v>
      </c>
      <c r="F162" s="100">
        <f t="shared" ref="F162:F171" si="29">E162*$O$6</f>
        <v>100.50059999999999</v>
      </c>
      <c r="I162" s="81" t="s">
        <v>141</v>
      </c>
      <c r="J162" s="98">
        <v>0.99880000000000002</v>
      </c>
      <c r="K162" s="99">
        <f t="shared" ref="K162:K171" si="30">J162*1000</f>
        <v>998.80000000000007</v>
      </c>
      <c r="L162" s="100">
        <f>K162*$O$160</f>
        <v>1001.69652</v>
      </c>
      <c r="N162" s="58" t="s">
        <v>82</v>
      </c>
      <c r="O162" s="101" t="s">
        <v>20</v>
      </c>
      <c r="P162" s="102"/>
    </row>
    <row r="163" spans="3:16" x14ac:dyDescent="0.5">
      <c r="C163" s="81" t="s">
        <v>87</v>
      </c>
      <c r="D163" s="98">
        <v>0.10009999999999999</v>
      </c>
      <c r="E163" s="99">
        <f t="shared" si="28"/>
        <v>100.1</v>
      </c>
      <c r="F163" s="100">
        <f t="shared" si="29"/>
        <v>100.40029999999999</v>
      </c>
      <c r="I163" s="81" t="s">
        <v>142</v>
      </c>
      <c r="J163" s="98">
        <v>0.99909999999999999</v>
      </c>
      <c r="K163" s="99">
        <f t="shared" si="30"/>
        <v>999.1</v>
      </c>
      <c r="L163" s="100">
        <f t="shared" ref="L163:L170" si="31">K163*$O$160</f>
        <v>1001.9973899999999</v>
      </c>
      <c r="N163" s="103" t="s">
        <v>85</v>
      </c>
      <c r="O163" s="104" t="s">
        <v>102</v>
      </c>
      <c r="P163" s="105"/>
    </row>
    <row r="164" spans="3:16" x14ac:dyDescent="0.5">
      <c r="C164" s="81" t="s">
        <v>87</v>
      </c>
      <c r="D164" s="98">
        <v>0.10009999999999999</v>
      </c>
      <c r="E164" s="99">
        <f t="shared" si="28"/>
        <v>100.1</v>
      </c>
      <c r="F164" s="100">
        <f t="shared" si="29"/>
        <v>100.40029999999999</v>
      </c>
      <c r="I164" s="81" t="s">
        <v>143</v>
      </c>
      <c r="J164" s="98">
        <v>0.99770000000000003</v>
      </c>
      <c r="K164" s="99">
        <f t="shared" si="30"/>
        <v>997.7</v>
      </c>
      <c r="L164" s="100">
        <f t="shared" si="31"/>
        <v>1000.5933299999999</v>
      </c>
    </row>
    <row r="165" spans="3:16" x14ac:dyDescent="0.5">
      <c r="C165" s="81" t="s">
        <v>91</v>
      </c>
      <c r="D165" s="98">
        <v>0.1002</v>
      </c>
      <c r="E165" s="99">
        <f t="shared" si="28"/>
        <v>100.2</v>
      </c>
      <c r="F165" s="100">
        <f t="shared" si="29"/>
        <v>100.50059999999999</v>
      </c>
      <c r="I165" s="81" t="s">
        <v>144</v>
      </c>
      <c r="J165" s="98">
        <v>0.99829999999999997</v>
      </c>
      <c r="K165" s="99">
        <f t="shared" si="30"/>
        <v>998.3</v>
      </c>
      <c r="L165" s="100">
        <f t="shared" si="31"/>
        <v>1001.1950699999999</v>
      </c>
      <c r="N165" s="62"/>
    </row>
    <row r="166" spans="3:16" x14ac:dyDescent="0.5">
      <c r="C166" s="81" t="s">
        <v>87</v>
      </c>
      <c r="D166" s="98">
        <v>0.10009999999999999</v>
      </c>
      <c r="E166" s="99">
        <f t="shared" si="28"/>
        <v>100.1</v>
      </c>
      <c r="F166" s="100">
        <f t="shared" si="29"/>
        <v>100.40029999999999</v>
      </c>
      <c r="I166" s="81" t="s">
        <v>145</v>
      </c>
      <c r="J166" s="98">
        <v>0.99719999999999998</v>
      </c>
      <c r="K166" s="99">
        <f t="shared" si="30"/>
        <v>997.19999999999993</v>
      </c>
      <c r="L166" s="100">
        <f t="shared" si="31"/>
        <v>1000.0918799999998</v>
      </c>
    </row>
    <row r="167" spans="3:16" x14ac:dyDescent="0.5">
      <c r="C167" s="81" t="s">
        <v>89</v>
      </c>
      <c r="D167" s="98">
        <v>0.1</v>
      </c>
      <c r="E167" s="99">
        <f t="shared" si="28"/>
        <v>100</v>
      </c>
      <c r="F167" s="100">
        <f t="shared" si="29"/>
        <v>100.29999999999998</v>
      </c>
      <c r="I167" s="81" t="s">
        <v>146</v>
      </c>
      <c r="J167" s="98">
        <v>0.99850000000000005</v>
      </c>
      <c r="K167" s="99">
        <f t="shared" si="30"/>
        <v>998.5</v>
      </c>
      <c r="L167" s="100">
        <f t="shared" si="31"/>
        <v>1001.3956499999999</v>
      </c>
    </row>
    <row r="168" spans="3:16" x14ac:dyDescent="0.5">
      <c r="C168" s="81" t="s">
        <v>83</v>
      </c>
      <c r="D168" s="98">
        <v>9.9900000000000003E-2</v>
      </c>
      <c r="E168" s="99">
        <f t="shared" si="28"/>
        <v>99.9</v>
      </c>
      <c r="F168" s="100">
        <f t="shared" si="29"/>
        <v>100.19969999999999</v>
      </c>
      <c r="I168" s="81" t="s">
        <v>147</v>
      </c>
      <c r="J168" s="98">
        <v>0.99839999999999995</v>
      </c>
      <c r="K168" s="99">
        <f t="shared" si="30"/>
        <v>998.4</v>
      </c>
      <c r="L168" s="100">
        <f t="shared" si="31"/>
        <v>1001.2953599999998</v>
      </c>
    </row>
    <row r="169" spans="3:16" x14ac:dyDescent="0.5">
      <c r="C169" s="81" t="s">
        <v>87</v>
      </c>
      <c r="D169" s="98">
        <v>0.10009999999999999</v>
      </c>
      <c r="E169" s="99">
        <f t="shared" si="28"/>
        <v>100.1</v>
      </c>
      <c r="F169" s="100">
        <f t="shared" si="29"/>
        <v>100.40029999999999</v>
      </c>
      <c r="I169" s="81" t="s">
        <v>145</v>
      </c>
      <c r="J169" s="98">
        <v>0.99719999999999998</v>
      </c>
      <c r="K169" s="99">
        <f t="shared" si="30"/>
        <v>997.19999999999993</v>
      </c>
      <c r="L169" s="100">
        <f t="shared" si="31"/>
        <v>1000.0918799999998</v>
      </c>
    </row>
    <row r="170" spans="3:16" x14ac:dyDescent="0.5">
      <c r="C170" s="81" t="s">
        <v>83</v>
      </c>
      <c r="D170" s="98">
        <v>9.9900000000000003E-2</v>
      </c>
      <c r="E170" s="99">
        <f t="shared" si="28"/>
        <v>99.9</v>
      </c>
      <c r="F170" s="100">
        <f t="shared" si="29"/>
        <v>100.19969999999999</v>
      </c>
      <c r="I170" s="81" t="s">
        <v>148</v>
      </c>
      <c r="J170" s="98">
        <v>0.99780000000000002</v>
      </c>
      <c r="K170" s="99">
        <f t="shared" si="30"/>
        <v>997.80000000000007</v>
      </c>
      <c r="L170" s="100">
        <f t="shared" si="31"/>
        <v>1000.69362</v>
      </c>
    </row>
    <row r="171" spans="3:16" x14ac:dyDescent="0.5">
      <c r="C171" s="110" t="s">
        <v>89</v>
      </c>
      <c r="D171" s="107">
        <v>0.1</v>
      </c>
      <c r="E171" s="108">
        <f t="shared" si="28"/>
        <v>100</v>
      </c>
      <c r="F171" s="109">
        <f t="shared" si="29"/>
        <v>100.29999999999998</v>
      </c>
      <c r="I171" s="110" t="s">
        <v>149</v>
      </c>
      <c r="J171" s="107">
        <v>0.99680000000000002</v>
      </c>
      <c r="K171" s="108">
        <f t="shared" si="30"/>
        <v>996.80000000000007</v>
      </c>
      <c r="L171" s="109">
        <f>K171*$O$160</f>
        <v>999.69071999999994</v>
      </c>
    </row>
    <row r="172" spans="3:16" x14ac:dyDescent="0.5">
      <c r="C172" s="81" t="s">
        <v>93</v>
      </c>
      <c r="D172" s="111"/>
      <c r="E172" s="111" t="s">
        <v>94</v>
      </c>
      <c r="F172" s="83">
        <f>F159-$E$4</f>
        <v>0.36017999999998551</v>
      </c>
      <c r="I172" s="81" t="s">
        <v>93</v>
      </c>
      <c r="J172" s="111"/>
      <c r="K172" s="111" t="s">
        <v>94</v>
      </c>
      <c r="L172" s="83">
        <f>L159-$K$4</f>
        <v>0.87414200000000619</v>
      </c>
    </row>
    <row r="173" spans="3:16" x14ac:dyDescent="0.5">
      <c r="C173" s="81" t="s">
        <v>93</v>
      </c>
      <c r="D173" s="111"/>
      <c r="E173" s="111" t="s">
        <v>95</v>
      </c>
      <c r="F173" s="83">
        <f>(100*(F159-$E$4))/F159</f>
        <v>0.35888735950850781</v>
      </c>
      <c r="I173" s="81" t="s">
        <v>93</v>
      </c>
      <c r="J173" s="111"/>
      <c r="K173" s="111" t="s">
        <v>95</v>
      </c>
      <c r="L173" s="83">
        <f>(100*(L159-$K$4))/L159</f>
        <v>8.7337854313355431E-2</v>
      </c>
    </row>
    <row r="174" spans="3:16" x14ac:dyDescent="0.5">
      <c r="C174" s="81" t="s">
        <v>96</v>
      </c>
      <c r="D174" s="111"/>
      <c r="E174" s="111" t="s">
        <v>94</v>
      </c>
      <c r="F174" s="83">
        <f>_xlfn.STDEV.S(F162:F171)</f>
        <v>0.10781926028724584</v>
      </c>
      <c r="I174" s="81" t="s">
        <v>96</v>
      </c>
      <c r="J174" s="111"/>
      <c r="K174" s="111" t="s">
        <v>94</v>
      </c>
      <c r="L174" s="83">
        <f>_xlfn.STDEV.S(L162:L171)</f>
        <v>0.7620280323190286</v>
      </c>
    </row>
    <row r="175" spans="3:16" x14ac:dyDescent="0.5">
      <c r="C175" s="81" t="s">
        <v>96</v>
      </c>
      <c r="D175" s="111"/>
      <c r="E175" s="111" t="s">
        <v>95</v>
      </c>
      <c r="F175" s="83">
        <f>100*(F160/F159)</f>
        <v>0.10743231059095934</v>
      </c>
      <c r="I175" s="81" t="s">
        <v>96</v>
      </c>
      <c r="J175" s="111"/>
      <c r="K175" s="111" t="s">
        <v>95</v>
      </c>
      <c r="L175" s="83">
        <f>100*(L160/L159)</f>
        <v>7.6136249338633485E-2</v>
      </c>
    </row>
    <row r="176" spans="3:16" x14ac:dyDescent="0.5">
      <c r="C176" s="110" t="s">
        <v>97</v>
      </c>
      <c r="D176" s="112"/>
      <c r="E176" s="112" t="s">
        <v>94</v>
      </c>
      <c r="F176" s="113">
        <f>ABS(F172)+2*F174</f>
        <v>0.57581852057447724</v>
      </c>
      <c r="I176" s="110" t="s">
        <v>97</v>
      </c>
      <c r="J176" s="112"/>
      <c r="K176" s="112" t="s">
        <v>94</v>
      </c>
      <c r="L176" s="113">
        <f>ABS(L172)+2*L174</f>
        <v>2.3981980646380636</v>
      </c>
    </row>
    <row r="178" spans="2:16" x14ac:dyDescent="0.5">
      <c r="C178" s="114"/>
      <c r="D178" s="115"/>
      <c r="E178" s="116"/>
      <c r="F178" s="116"/>
      <c r="G178" s="62"/>
      <c r="H178" s="117">
        <v>17</v>
      </c>
      <c r="I178" s="58" t="s">
        <v>439</v>
      </c>
      <c r="J178" s="59"/>
      <c r="K178" s="60"/>
      <c r="L178" s="61"/>
      <c r="N178" s="63" t="s">
        <v>66</v>
      </c>
      <c r="O178" s="64" t="s">
        <v>67</v>
      </c>
      <c r="P178" s="65"/>
    </row>
    <row r="179" spans="2:16" x14ac:dyDescent="0.5">
      <c r="B179" s="66"/>
      <c r="C179" s="95"/>
      <c r="D179" s="115"/>
      <c r="E179" s="116"/>
      <c r="F179" s="116"/>
      <c r="G179" s="62"/>
      <c r="H179" s="71"/>
      <c r="I179" s="67" t="s">
        <v>69</v>
      </c>
      <c r="J179" s="68"/>
      <c r="K179" s="69"/>
      <c r="L179" s="70"/>
      <c r="N179" s="72"/>
      <c r="O179" s="73" t="s">
        <v>98</v>
      </c>
      <c r="P179" s="74"/>
    </row>
    <row r="180" spans="2:16" x14ac:dyDescent="0.5">
      <c r="C180" s="118"/>
      <c r="D180" s="114"/>
      <c r="E180" s="119"/>
      <c r="F180" s="120"/>
      <c r="G180" s="62"/>
      <c r="H180" s="71"/>
      <c r="I180" s="76" t="s">
        <v>150</v>
      </c>
      <c r="J180" s="77"/>
      <c r="K180" s="78">
        <v>1000</v>
      </c>
      <c r="L180" s="79">
        <f>L181/K180</f>
        <v>1.0077139199999998</v>
      </c>
      <c r="N180" s="72"/>
      <c r="O180" s="80" t="s">
        <v>132</v>
      </c>
      <c r="P180" s="74"/>
    </row>
    <row r="181" spans="2:16" x14ac:dyDescent="0.5">
      <c r="C181" s="95"/>
      <c r="D181" s="95"/>
      <c r="E181" s="121"/>
      <c r="F181" s="122"/>
      <c r="I181" s="81" t="s">
        <v>72</v>
      </c>
      <c r="K181" s="82"/>
      <c r="L181" s="85">
        <f>AVERAGE(L184:L193)</f>
        <v>1007.7139199999999</v>
      </c>
      <c r="N181" s="72"/>
      <c r="O181" s="73" t="s">
        <v>133</v>
      </c>
      <c r="P181" s="74"/>
    </row>
    <row r="182" spans="2:16" x14ac:dyDescent="0.5">
      <c r="C182" s="95"/>
      <c r="D182" s="95"/>
      <c r="E182" s="123"/>
      <c r="F182" s="123"/>
      <c r="I182" s="81" t="s">
        <v>74</v>
      </c>
      <c r="K182" s="99"/>
      <c r="L182" s="87">
        <f>_xlfn.STDEV.S(L184:L193)</f>
        <v>0.45836906658283821</v>
      </c>
      <c r="N182" s="88" t="s">
        <v>75</v>
      </c>
      <c r="O182" s="89">
        <v>1.0028999999999999</v>
      </c>
      <c r="P182" s="90" t="s">
        <v>76</v>
      </c>
    </row>
    <row r="183" spans="2:16" x14ac:dyDescent="0.5">
      <c r="C183" s="95"/>
      <c r="D183" s="119"/>
      <c r="E183" s="124"/>
      <c r="F183" s="124"/>
      <c r="G183" s="95"/>
      <c r="H183" s="96"/>
      <c r="I183" s="91"/>
      <c r="J183" s="92" t="s">
        <v>77</v>
      </c>
      <c r="K183" s="93" t="s">
        <v>78</v>
      </c>
      <c r="L183" s="94" t="s">
        <v>79</v>
      </c>
    </row>
    <row r="184" spans="2:16" x14ac:dyDescent="0.5">
      <c r="C184" s="95"/>
      <c r="D184" s="125"/>
      <c r="E184" s="122"/>
      <c r="F184" s="122"/>
      <c r="I184" s="81" t="s">
        <v>151</v>
      </c>
      <c r="J184" s="98">
        <v>1.0044999999999999</v>
      </c>
      <c r="K184" s="99">
        <f t="shared" ref="K184:K193" si="32">J184*1000</f>
        <v>1004.5</v>
      </c>
      <c r="L184" s="100">
        <f>K184*$O$182</f>
        <v>1007.4130499999999</v>
      </c>
      <c r="N184" s="58" t="s">
        <v>82</v>
      </c>
      <c r="O184" s="101" t="s">
        <v>18</v>
      </c>
      <c r="P184" s="102"/>
    </row>
    <row r="185" spans="2:16" x14ac:dyDescent="0.5">
      <c r="C185" s="95"/>
      <c r="D185" s="125"/>
      <c r="E185" s="122"/>
      <c r="F185" s="122"/>
      <c r="I185" s="81" t="s">
        <v>152</v>
      </c>
      <c r="J185" s="98">
        <v>1.0047999999999999</v>
      </c>
      <c r="K185" s="99">
        <f t="shared" si="32"/>
        <v>1004.8</v>
      </c>
      <c r="L185" s="100">
        <f t="shared" ref="L185:L192" si="33">K185*$O$182</f>
        <v>1007.7139199999998</v>
      </c>
      <c r="N185" s="103" t="s">
        <v>85</v>
      </c>
      <c r="O185" s="104" t="s">
        <v>86</v>
      </c>
      <c r="P185" s="105"/>
    </row>
    <row r="186" spans="2:16" x14ac:dyDescent="0.5">
      <c r="C186" s="95"/>
      <c r="D186" s="125"/>
      <c r="E186" s="122"/>
      <c r="F186" s="122"/>
      <c r="I186" s="81" t="s">
        <v>153</v>
      </c>
      <c r="J186" s="98">
        <v>1.0052000000000001</v>
      </c>
      <c r="K186" s="99">
        <f t="shared" si="32"/>
        <v>1005.2</v>
      </c>
      <c r="L186" s="100">
        <f t="shared" si="33"/>
        <v>1008.1150799999999</v>
      </c>
    </row>
    <row r="187" spans="2:16" x14ac:dyDescent="0.5">
      <c r="C187" s="95"/>
      <c r="D187" s="125"/>
      <c r="E187" s="122"/>
      <c r="F187" s="122"/>
      <c r="I187" s="81" t="s">
        <v>154</v>
      </c>
      <c r="J187" s="98">
        <v>1.0042</v>
      </c>
      <c r="K187" s="99">
        <f t="shared" si="32"/>
        <v>1004.1999999999999</v>
      </c>
      <c r="L187" s="100">
        <f t="shared" si="33"/>
        <v>1007.1121799999999</v>
      </c>
      <c r="N187" s="62"/>
    </row>
    <row r="188" spans="2:16" x14ac:dyDescent="0.5">
      <c r="C188" s="95"/>
      <c r="D188" s="125"/>
      <c r="E188" s="122"/>
      <c r="F188" s="122"/>
      <c r="I188" s="81" t="s">
        <v>155</v>
      </c>
      <c r="J188" s="98">
        <v>1.0045999999999999</v>
      </c>
      <c r="K188" s="99">
        <f t="shared" si="32"/>
        <v>1004.5999999999999</v>
      </c>
      <c r="L188" s="100">
        <f t="shared" si="33"/>
        <v>1007.5133399999999</v>
      </c>
    </row>
    <row r="189" spans="2:16" x14ac:dyDescent="0.5">
      <c r="C189" s="95"/>
      <c r="D189" s="125"/>
      <c r="E189" s="122"/>
      <c r="F189" s="122"/>
      <c r="I189" s="81" t="s">
        <v>156</v>
      </c>
      <c r="J189" s="98">
        <v>1.0057</v>
      </c>
      <c r="K189" s="99">
        <f t="shared" si="32"/>
        <v>1005.7</v>
      </c>
      <c r="L189" s="100">
        <f t="shared" si="33"/>
        <v>1008.6165299999999</v>
      </c>
    </row>
    <row r="190" spans="2:16" x14ac:dyDescent="0.5">
      <c r="C190" s="95"/>
      <c r="D190" s="125"/>
      <c r="E190" s="122"/>
      <c r="F190" s="122"/>
      <c r="I190" s="81" t="s">
        <v>152</v>
      </c>
      <c r="J190" s="98">
        <v>1.0047999999999999</v>
      </c>
      <c r="K190" s="99">
        <f t="shared" si="32"/>
        <v>1004.8</v>
      </c>
      <c r="L190" s="100">
        <f t="shared" si="33"/>
        <v>1007.7139199999998</v>
      </c>
    </row>
    <row r="191" spans="2:16" x14ac:dyDescent="0.5">
      <c r="C191" s="95"/>
      <c r="D191" s="125"/>
      <c r="E191" s="122"/>
      <c r="F191" s="122"/>
      <c r="I191" s="81" t="s">
        <v>153</v>
      </c>
      <c r="J191" s="98">
        <v>1.0052000000000001</v>
      </c>
      <c r="K191" s="99">
        <f t="shared" si="32"/>
        <v>1005.2</v>
      </c>
      <c r="L191" s="100">
        <f t="shared" si="33"/>
        <v>1008.1150799999999</v>
      </c>
    </row>
    <row r="192" spans="2:16" x14ac:dyDescent="0.5">
      <c r="C192" s="95"/>
      <c r="D192" s="125"/>
      <c r="E192" s="122"/>
      <c r="F192" s="122"/>
      <c r="I192" s="81" t="s">
        <v>157</v>
      </c>
      <c r="J192" s="98">
        <v>1.0046999999999999</v>
      </c>
      <c r="K192" s="99">
        <f t="shared" si="32"/>
        <v>1004.6999999999999</v>
      </c>
      <c r="L192" s="100">
        <f t="shared" si="33"/>
        <v>1007.6136299999998</v>
      </c>
    </row>
    <row r="193" spans="2:16" x14ac:dyDescent="0.5">
      <c r="C193" s="95"/>
      <c r="D193" s="125"/>
      <c r="E193" s="122"/>
      <c r="F193" s="122"/>
      <c r="I193" s="110" t="s">
        <v>158</v>
      </c>
      <c r="J193" s="107">
        <v>1.0043</v>
      </c>
      <c r="K193" s="108">
        <f t="shared" si="32"/>
        <v>1004.3</v>
      </c>
      <c r="L193" s="109">
        <f>K193*$O$182</f>
        <v>1007.2124699999998</v>
      </c>
    </row>
    <row r="194" spans="2:16" x14ac:dyDescent="0.5">
      <c r="C194" s="95"/>
      <c r="D194" s="119"/>
      <c r="E194" s="126"/>
      <c r="F194" s="122"/>
      <c r="I194" s="81" t="s">
        <v>93</v>
      </c>
      <c r="J194" s="111"/>
      <c r="K194" s="111" t="s">
        <v>94</v>
      </c>
      <c r="L194" s="83">
        <f>L181-$K$4</f>
        <v>7.7139199999999164</v>
      </c>
    </row>
    <row r="195" spans="2:16" x14ac:dyDescent="0.5">
      <c r="C195" s="95"/>
      <c r="D195" s="119"/>
      <c r="E195" s="126"/>
      <c r="F195" s="122"/>
      <c r="I195" s="81" t="s">
        <v>93</v>
      </c>
      <c r="J195" s="111"/>
      <c r="K195" s="111" t="s">
        <v>95</v>
      </c>
      <c r="L195" s="83">
        <f>(100*(L181-$K$4))/L181</f>
        <v>0.76548709379740598</v>
      </c>
    </row>
    <row r="196" spans="2:16" x14ac:dyDescent="0.5">
      <c r="C196" s="95"/>
      <c r="D196" s="119"/>
      <c r="E196" s="126"/>
      <c r="F196" s="123"/>
      <c r="I196" s="81" t="s">
        <v>96</v>
      </c>
      <c r="J196" s="111"/>
      <c r="K196" s="111" t="s">
        <v>94</v>
      </c>
      <c r="L196" s="83">
        <f>_xlfn.STDEV.S(L184:L193)</f>
        <v>0.45836906658283821</v>
      </c>
    </row>
    <row r="197" spans="2:16" x14ac:dyDescent="0.5">
      <c r="C197" s="95"/>
      <c r="D197" s="119"/>
      <c r="E197" s="126"/>
      <c r="F197" s="123"/>
      <c r="I197" s="81" t="s">
        <v>96</v>
      </c>
      <c r="J197" s="111"/>
      <c r="K197" s="111" t="s">
        <v>95</v>
      </c>
      <c r="L197" s="83">
        <f>100*(L182/L181)</f>
        <v>4.5486031053618696E-2</v>
      </c>
    </row>
    <row r="198" spans="2:16" x14ac:dyDescent="0.5">
      <c r="C198" s="95"/>
      <c r="D198" s="119"/>
      <c r="E198" s="127"/>
      <c r="F198" s="122"/>
      <c r="I198" s="110" t="s">
        <v>97</v>
      </c>
      <c r="J198" s="112"/>
      <c r="K198" s="112" t="s">
        <v>94</v>
      </c>
      <c r="L198" s="113">
        <f>ABS(L194)+2*L196</f>
        <v>8.6306581331655927</v>
      </c>
    </row>
    <row r="200" spans="2:16" x14ac:dyDescent="0.5">
      <c r="C200" s="114"/>
      <c r="D200" s="115"/>
      <c r="E200" s="116"/>
      <c r="F200" s="116"/>
      <c r="G200" s="62"/>
      <c r="H200" s="117">
        <v>18</v>
      </c>
      <c r="I200" s="58" t="s">
        <v>439</v>
      </c>
      <c r="J200" s="59"/>
      <c r="K200" s="60"/>
      <c r="L200" s="61"/>
      <c r="N200" s="63" t="s">
        <v>66</v>
      </c>
      <c r="O200" s="64" t="s">
        <v>67</v>
      </c>
      <c r="P200" s="65"/>
    </row>
    <row r="201" spans="2:16" x14ac:dyDescent="0.5">
      <c r="B201" s="66"/>
      <c r="C201" s="95"/>
      <c r="D201" s="115"/>
      <c r="E201" s="116"/>
      <c r="F201" s="116"/>
      <c r="G201" s="62"/>
      <c r="H201" s="71"/>
      <c r="I201" s="67" t="s">
        <v>69</v>
      </c>
      <c r="J201" s="68"/>
      <c r="K201" s="69"/>
      <c r="L201" s="70"/>
      <c r="N201" s="72"/>
      <c r="O201" s="73" t="s">
        <v>98</v>
      </c>
      <c r="P201" s="74"/>
    </row>
    <row r="202" spans="2:16" x14ac:dyDescent="0.5">
      <c r="C202" s="118"/>
      <c r="D202" s="114"/>
      <c r="E202" s="119"/>
      <c r="F202" s="120"/>
      <c r="G202" s="62"/>
      <c r="H202" s="71"/>
      <c r="I202" s="76" t="s">
        <v>150</v>
      </c>
      <c r="J202" s="77"/>
      <c r="K202" s="78">
        <v>1000</v>
      </c>
      <c r="L202" s="79">
        <f>L203/K202</f>
        <v>1.004123538</v>
      </c>
      <c r="N202" s="72"/>
      <c r="O202" s="80" t="s">
        <v>132</v>
      </c>
      <c r="P202" s="74"/>
    </row>
    <row r="203" spans="2:16" x14ac:dyDescent="0.5">
      <c r="C203" s="95"/>
      <c r="D203" s="95"/>
      <c r="E203" s="121"/>
      <c r="F203" s="122"/>
      <c r="I203" s="81" t="s">
        <v>72</v>
      </c>
      <c r="K203" s="82"/>
      <c r="L203" s="85">
        <f>AVERAGE(L206:L215)</f>
        <v>1004.1235380000001</v>
      </c>
      <c r="N203" s="72"/>
      <c r="O203" s="73" t="s">
        <v>133</v>
      </c>
      <c r="P203" s="74"/>
    </row>
    <row r="204" spans="2:16" x14ac:dyDescent="0.5">
      <c r="C204" s="95"/>
      <c r="D204" s="95"/>
      <c r="E204" s="123"/>
      <c r="F204" s="123"/>
      <c r="I204" s="81" t="s">
        <v>74</v>
      </c>
      <c r="K204" s="99"/>
      <c r="L204" s="87">
        <f>_xlfn.STDEV.S(L206:L215)</f>
        <v>0.75465957427174479</v>
      </c>
      <c r="N204" s="88" t="s">
        <v>75</v>
      </c>
      <c r="O204" s="89">
        <v>1.0028999999999999</v>
      </c>
      <c r="P204" s="90" t="s">
        <v>76</v>
      </c>
    </row>
    <row r="205" spans="2:16" x14ac:dyDescent="0.5">
      <c r="C205" s="95"/>
      <c r="D205" s="119"/>
      <c r="E205" s="124"/>
      <c r="F205" s="124"/>
      <c r="G205" s="95"/>
      <c r="H205" s="96"/>
      <c r="I205" s="91"/>
      <c r="J205" s="92" t="s">
        <v>77</v>
      </c>
      <c r="K205" s="93" t="s">
        <v>78</v>
      </c>
      <c r="L205" s="94" t="s">
        <v>79</v>
      </c>
    </row>
    <row r="206" spans="2:16" x14ac:dyDescent="0.5">
      <c r="C206" s="95"/>
      <c r="D206" s="125"/>
      <c r="E206" s="122"/>
      <c r="F206" s="122"/>
      <c r="I206" s="81" t="s">
        <v>159</v>
      </c>
      <c r="J206" s="98">
        <v>0.99960000000000004</v>
      </c>
      <c r="K206" s="99">
        <f t="shared" ref="K206:K215" si="34">J206*1000</f>
        <v>999.6</v>
      </c>
      <c r="L206" s="100">
        <f>K206*$O$204</f>
        <v>1002.49884</v>
      </c>
      <c r="N206" s="58" t="s">
        <v>82</v>
      </c>
      <c r="O206" s="101" t="s">
        <v>18</v>
      </c>
      <c r="P206" s="102"/>
    </row>
    <row r="207" spans="2:16" x14ac:dyDescent="0.5">
      <c r="C207" s="95"/>
      <c r="D207" s="125"/>
      <c r="E207" s="122"/>
      <c r="F207" s="122"/>
      <c r="I207" s="81" t="s">
        <v>114</v>
      </c>
      <c r="J207" s="98">
        <v>1.0021</v>
      </c>
      <c r="K207" s="99">
        <f t="shared" si="34"/>
        <v>1002.1</v>
      </c>
      <c r="L207" s="100">
        <f t="shared" ref="L207:L215" si="35">K207*$O$204</f>
        <v>1005.00609</v>
      </c>
      <c r="N207" s="103" t="s">
        <v>85</v>
      </c>
      <c r="O207" s="104" t="s">
        <v>102</v>
      </c>
      <c r="P207" s="105"/>
    </row>
    <row r="208" spans="2:16" x14ac:dyDescent="0.5">
      <c r="C208" s="95"/>
      <c r="D208" s="125"/>
      <c r="E208" s="122"/>
      <c r="F208" s="122"/>
      <c r="I208" s="81" t="s">
        <v>111</v>
      </c>
      <c r="J208" s="98">
        <v>1.0018</v>
      </c>
      <c r="K208" s="99">
        <f t="shared" si="34"/>
        <v>1001.8000000000001</v>
      </c>
      <c r="L208" s="100">
        <f t="shared" si="35"/>
        <v>1004.7052199999999</v>
      </c>
    </row>
    <row r="209" spans="2:16" x14ac:dyDescent="0.5">
      <c r="C209" s="95"/>
      <c r="D209" s="125"/>
      <c r="E209" s="122"/>
      <c r="F209" s="122"/>
      <c r="I209" s="81" t="s">
        <v>128</v>
      </c>
      <c r="J209" s="98">
        <v>1.0017</v>
      </c>
      <c r="K209" s="99">
        <f t="shared" si="34"/>
        <v>1001.7</v>
      </c>
      <c r="L209" s="100">
        <f t="shared" si="35"/>
        <v>1004.60493</v>
      </c>
      <c r="N209" s="62"/>
    </row>
    <row r="210" spans="2:16" x14ac:dyDescent="0.5">
      <c r="C210" s="95"/>
      <c r="D210" s="125"/>
      <c r="E210" s="122"/>
      <c r="F210" s="122"/>
      <c r="I210" s="81" t="s">
        <v>126</v>
      </c>
      <c r="J210" s="98">
        <v>1.0019</v>
      </c>
      <c r="K210" s="99">
        <f t="shared" si="34"/>
        <v>1001.9</v>
      </c>
      <c r="L210" s="100">
        <f t="shared" si="35"/>
        <v>1004.8055099999999</v>
      </c>
    </row>
    <row r="211" spans="2:16" x14ac:dyDescent="0.5">
      <c r="C211" s="95"/>
      <c r="D211" s="125"/>
      <c r="E211" s="122"/>
      <c r="F211" s="122"/>
      <c r="I211" s="81" t="s">
        <v>138</v>
      </c>
      <c r="J211" s="98">
        <v>1.0011000000000001</v>
      </c>
      <c r="K211" s="99">
        <f t="shared" si="34"/>
        <v>1001.1000000000001</v>
      </c>
      <c r="L211" s="100">
        <f t="shared" si="35"/>
        <v>1004.00319</v>
      </c>
    </row>
    <row r="212" spans="2:16" x14ac:dyDescent="0.5">
      <c r="C212" s="95"/>
      <c r="D212" s="125"/>
      <c r="E212" s="122"/>
      <c r="F212" s="122"/>
      <c r="I212" s="81" t="s">
        <v>101</v>
      </c>
      <c r="J212" s="98">
        <v>1.0015000000000001</v>
      </c>
      <c r="K212" s="99">
        <f t="shared" si="34"/>
        <v>1001.5</v>
      </c>
      <c r="L212" s="100">
        <f t="shared" si="35"/>
        <v>1004.4043499999999</v>
      </c>
    </row>
    <row r="213" spans="2:16" x14ac:dyDescent="0.5">
      <c r="C213" s="95"/>
      <c r="D213" s="125"/>
      <c r="E213" s="122"/>
      <c r="F213" s="122"/>
      <c r="I213" s="81" t="s">
        <v>107</v>
      </c>
      <c r="J213" s="98">
        <v>1.0005999999999999</v>
      </c>
      <c r="K213" s="99">
        <f t="shared" si="34"/>
        <v>1000.5999999999999</v>
      </c>
      <c r="L213" s="100">
        <f t="shared" si="35"/>
        <v>1003.5017399999998</v>
      </c>
    </row>
    <row r="214" spans="2:16" x14ac:dyDescent="0.5">
      <c r="C214" s="95"/>
      <c r="D214" s="125"/>
      <c r="E214" s="122"/>
      <c r="F214" s="122"/>
      <c r="I214" s="81" t="s">
        <v>138</v>
      </c>
      <c r="J214" s="98">
        <v>1.0011000000000001</v>
      </c>
      <c r="K214" s="99">
        <f t="shared" si="34"/>
        <v>1001.1000000000001</v>
      </c>
      <c r="L214" s="100">
        <f t="shared" si="35"/>
        <v>1004.00319</v>
      </c>
    </row>
    <row r="215" spans="2:16" x14ac:dyDescent="0.5">
      <c r="C215" s="95"/>
      <c r="D215" s="125"/>
      <c r="E215" s="122"/>
      <c r="F215" s="122"/>
      <c r="I215" s="110" t="s">
        <v>100</v>
      </c>
      <c r="J215" s="107">
        <v>1.0007999999999999</v>
      </c>
      <c r="K215" s="108">
        <f t="shared" si="34"/>
        <v>1000.8</v>
      </c>
      <c r="L215" s="109">
        <f t="shared" si="35"/>
        <v>1003.7023199999999</v>
      </c>
    </row>
    <row r="216" spans="2:16" x14ac:dyDescent="0.5">
      <c r="C216" s="95"/>
      <c r="D216" s="119"/>
      <c r="E216" s="126"/>
      <c r="F216" s="122"/>
      <c r="I216" s="81" t="s">
        <v>93</v>
      </c>
      <c r="J216" s="111"/>
      <c r="K216" s="111" t="s">
        <v>94</v>
      </c>
      <c r="L216" s="83">
        <f>L203-$K$4</f>
        <v>4.1235380000000532</v>
      </c>
    </row>
    <row r="217" spans="2:16" x14ac:dyDescent="0.5">
      <c r="C217" s="95"/>
      <c r="D217" s="119"/>
      <c r="E217" s="126"/>
      <c r="F217" s="122"/>
      <c r="I217" s="81" t="s">
        <v>93</v>
      </c>
      <c r="J217" s="111"/>
      <c r="K217" s="111" t="s">
        <v>95</v>
      </c>
      <c r="L217" s="83">
        <f>(100*(L203-$K$4))/L203</f>
        <v>0.41066042612777126</v>
      </c>
    </row>
    <row r="218" spans="2:16" x14ac:dyDescent="0.5">
      <c r="C218" s="95"/>
      <c r="D218" s="119"/>
      <c r="E218" s="126"/>
      <c r="F218" s="123"/>
      <c r="I218" s="81" t="s">
        <v>96</v>
      </c>
      <c r="J218" s="111"/>
      <c r="K218" s="111" t="s">
        <v>94</v>
      </c>
      <c r="L218" s="83">
        <f>_xlfn.STDEV.S(L206:L215)</f>
        <v>0.75465957427174479</v>
      </c>
    </row>
    <row r="219" spans="2:16" x14ac:dyDescent="0.5">
      <c r="C219" s="95"/>
      <c r="D219" s="119"/>
      <c r="E219" s="126"/>
      <c r="F219" s="123"/>
      <c r="I219" s="81" t="s">
        <v>96</v>
      </c>
      <c r="J219" s="111"/>
      <c r="K219" s="111" t="s">
        <v>95</v>
      </c>
      <c r="L219" s="83">
        <f>100*(L204/L203)</f>
        <v>7.5156048604822639E-2</v>
      </c>
    </row>
    <row r="220" spans="2:16" x14ac:dyDescent="0.5">
      <c r="C220" s="95"/>
      <c r="D220" s="119"/>
      <c r="E220" s="127"/>
      <c r="F220" s="122"/>
      <c r="I220" s="110" t="s">
        <v>97</v>
      </c>
      <c r="J220" s="112"/>
      <c r="K220" s="112" t="s">
        <v>94</v>
      </c>
      <c r="L220" s="113">
        <f>ABS(L216)+2*L218</f>
        <v>5.6328571485435432</v>
      </c>
    </row>
    <row r="222" spans="2:16" x14ac:dyDescent="0.5">
      <c r="C222" s="114"/>
      <c r="D222" s="115"/>
      <c r="E222" s="116"/>
      <c r="F222" s="116"/>
      <c r="G222" s="62"/>
      <c r="H222" s="117">
        <v>19</v>
      </c>
      <c r="I222" s="58" t="s">
        <v>439</v>
      </c>
      <c r="J222" s="59"/>
      <c r="K222" s="60"/>
      <c r="L222" s="61"/>
      <c r="N222" s="63" t="s">
        <v>66</v>
      </c>
      <c r="O222" s="64" t="s">
        <v>67</v>
      </c>
      <c r="P222" s="65"/>
    </row>
    <row r="223" spans="2:16" x14ac:dyDescent="0.5">
      <c r="B223" s="66"/>
      <c r="C223" s="95"/>
      <c r="D223" s="115"/>
      <c r="E223" s="116"/>
      <c r="F223" s="116"/>
      <c r="G223" s="62"/>
      <c r="H223" s="71"/>
      <c r="I223" s="67" t="s">
        <v>69</v>
      </c>
      <c r="J223" s="68"/>
      <c r="K223" s="69"/>
      <c r="L223" s="70"/>
      <c r="N223" s="72"/>
      <c r="O223" s="73" t="s">
        <v>98</v>
      </c>
      <c r="P223" s="74"/>
    </row>
    <row r="224" spans="2:16" x14ac:dyDescent="0.5">
      <c r="C224" s="118"/>
      <c r="D224" s="114"/>
      <c r="E224" s="119"/>
      <c r="F224" s="120"/>
      <c r="G224" s="62"/>
      <c r="H224" s="71"/>
      <c r="I224" s="76" t="s">
        <v>150</v>
      </c>
      <c r="J224" s="77"/>
      <c r="K224" s="78">
        <v>1000</v>
      </c>
      <c r="L224" s="79">
        <f>L225/K224</f>
        <v>1.004344176</v>
      </c>
      <c r="N224" s="72"/>
      <c r="O224" s="80" t="s">
        <v>132</v>
      </c>
      <c r="P224" s="74"/>
    </row>
    <row r="225" spans="3:16" x14ac:dyDescent="0.5">
      <c r="C225" s="95"/>
      <c r="D225" s="95"/>
      <c r="E225" s="121"/>
      <c r="F225" s="122"/>
      <c r="I225" s="81" t="s">
        <v>72</v>
      </c>
      <c r="K225" s="82"/>
      <c r="L225" s="85">
        <f>AVERAGE(L228:L237)</f>
        <v>1004.3441759999999</v>
      </c>
      <c r="N225" s="72"/>
      <c r="O225" s="73" t="s">
        <v>133</v>
      </c>
      <c r="P225" s="74"/>
    </row>
    <row r="226" spans="3:16" x14ac:dyDescent="0.5">
      <c r="C226" s="95"/>
      <c r="D226" s="95"/>
      <c r="E226" s="123"/>
      <c r="F226" s="123"/>
      <c r="I226" s="81" t="s">
        <v>74</v>
      </c>
      <c r="K226" s="99"/>
      <c r="L226" s="87">
        <f>_xlfn.STDEV.S(L228:L237)</f>
        <v>1.0370845962408506</v>
      </c>
      <c r="N226" s="88" t="s">
        <v>75</v>
      </c>
      <c r="O226" s="89">
        <v>1.0028999999999999</v>
      </c>
      <c r="P226" s="90" t="s">
        <v>76</v>
      </c>
    </row>
    <row r="227" spans="3:16" x14ac:dyDescent="0.5">
      <c r="C227" s="95"/>
      <c r="D227" s="119"/>
      <c r="E227" s="124"/>
      <c r="F227" s="124"/>
      <c r="G227" s="95"/>
      <c r="H227" s="96"/>
      <c r="I227" s="91"/>
      <c r="J227" s="92" t="s">
        <v>77</v>
      </c>
      <c r="K227" s="93" t="s">
        <v>78</v>
      </c>
      <c r="L227" s="94" t="s">
        <v>79</v>
      </c>
    </row>
    <row r="228" spans="3:16" x14ac:dyDescent="0.5">
      <c r="C228" s="95"/>
      <c r="D228" s="125"/>
      <c r="E228" s="122"/>
      <c r="F228" s="122"/>
      <c r="I228" s="81" t="s">
        <v>160</v>
      </c>
      <c r="J228" s="98">
        <v>1.0037</v>
      </c>
      <c r="K228" s="99">
        <f t="shared" ref="K228:K237" si="36">J228*1000</f>
        <v>1003.7</v>
      </c>
      <c r="L228" s="100">
        <f>K228*$O$226</f>
        <v>1006.61073</v>
      </c>
      <c r="N228" s="58" t="s">
        <v>82</v>
      </c>
      <c r="O228" s="101" t="s">
        <v>20</v>
      </c>
      <c r="P228" s="102"/>
    </row>
    <row r="229" spans="3:16" x14ac:dyDescent="0.5">
      <c r="C229" s="95"/>
      <c r="D229" s="125"/>
      <c r="E229" s="122"/>
      <c r="F229" s="122"/>
      <c r="I229" s="81" t="s">
        <v>130</v>
      </c>
      <c r="J229" s="98">
        <v>1.0025999999999999</v>
      </c>
      <c r="K229" s="99">
        <f t="shared" si="36"/>
        <v>1002.5999999999999</v>
      </c>
      <c r="L229" s="100">
        <f t="shared" ref="L229:L236" si="37">K229*$O$226</f>
        <v>1005.5075399999998</v>
      </c>
      <c r="N229" s="103" t="s">
        <v>85</v>
      </c>
      <c r="O229" s="104" t="s">
        <v>86</v>
      </c>
      <c r="P229" s="105"/>
    </row>
    <row r="230" spans="3:16" x14ac:dyDescent="0.5">
      <c r="C230" s="95"/>
      <c r="D230" s="125"/>
      <c r="E230" s="122"/>
      <c r="F230" s="122"/>
      <c r="I230" s="81" t="s">
        <v>161</v>
      </c>
      <c r="J230" s="98">
        <v>1</v>
      </c>
      <c r="K230" s="99">
        <f t="shared" si="36"/>
        <v>1000</v>
      </c>
      <c r="L230" s="100">
        <f t="shared" si="37"/>
        <v>1002.8999999999999</v>
      </c>
    </row>
    <row r="231" spans="3:16" x14ac:dyDescent="0.5">
      <c r="C231" s="95"/>
      <c r="D231" s="125"/>
      <c r="E231" s="122"/>
      <c r="F231" s="122"/>
      <c r="I231" s="81" t="s">
        <v>115</v>
      </c>
      <c r="J231" s="98">
        <v>1.0012000000000001</v>
      </c>
      <c r="K231" s="99">
        <f t="shared" si="36"/>
        <v>1001.2</v>
      </c>
      <c r="L231" s="100">
        <f t="shared" si="37"/>
        <v>1004.10348</v>
      </c>
      <c r="N231" s="62"/>
    </row>
    <row r="232" spans="3:16" x14ac:dyDescent="0.5">
      <c r="C232" s="95"/>
      <c r="D232" s="125"/>
      <c r="E232" s="122"/>
      <c r="F232" s="122"/>
      <c r="I232" s="81" t="s">
        <v>125</v>
      </c>
      <c r="J232" s="98">
        <v>1.0009999999999999</v>
      </c>
      <c r="K232" s="99">
        <f t="shared" si="36"/>
        <v>1000.9999999999999</v>
      </c>
      <c r="L232" s="100">
        <f t="shared" si="37"/>
        <v>1003.9028999999998</v>
      </c>
    </row>
    <row r="233" spans="3:16" x14ac:dyDescent="0.5">
      <c r="C233" s="95"/>
      <c r="D233" s="125"/>
      <c r="E233" s="122"/>
      <c r="F233" s="122"/>
      <c r="I233" s="81" t="s">
        <v>138</v>
      </c>
      <c r="J233" s="98">
        <v>1.0011000000000001</v>
      </c>
      <c r="K233" s="99">
        <f t="shared" si="36"/>
        <v>1001.1000000000001</v>
      </c>
      <c r="L233" s="100">
        <f t="shared" si="37"/>
        <v>1004.00319</v>
      </c>
    </row>
    <row r="234" spans="3:16" x14ac:dyDescent="0.5">
      <c r="C234" s="95"/>
      <c r="D234" s="125"/>
      <c r="E234" s="122"/>
      <c r="F234" s="122"/>
      <c r="I234" s="81" t="s">
        <v>107</v>
      </c>
      <c r="J234" s="98">
        <v>1.0005999999999999</v>
      </c>
      <c r="K234" s="99">
        <f t="shared" si="36"/>
        <v>1000.5999999999999</v>
      </c>
      <c r="L234" s="100">
        <f t="shared" si="37"/>
        <v>1003.5017399999998</v>
      </c>
    </row>
    <row r="235" spans="3:16" x14ac:dyDescent="0.5">
      <c r="C235" s="95"/>
      <c r="D235" s="125"/>
      <c r="E235" s="122"/>
      <c r="F235" s="122"/>
      <c r="I235" s="81" t="s">
        <v>101</v>
      </c>
      <c r="J235" s="98">
        <v>1.0015000000000001</v>
      </c>
      <c r="K235" s="99">
        <f t="shared" si="36"/>
        <v>1001.5</v>
      </c>
      <c r="L235" s="100">
        <f t="shared" si="37"/>
        <v>1004.4043499999999</v>
      </c>
    </row>
    <row r="236" spans="3:16" x14ac:dyDescent="0.5">
      <c r="C236" s="95"/>
      <c r="D236" s="125"/>
      <c r="E236" s="122"/>
      <c r="F236" s="122"/>
      <c r="I236" s="81" t="s">
        <v>113</v>
      </c>
      <c r="J236" s="98">
        <v>1.0014000000000001</v>
      </c>
      <c r="K236" s="99">
        <f t="shared" si="36"/>
        <v>1001.4000000000001</v>
      </c>
      <c r="L236" s="100">
        <f t="shared" si="37"/>
        <v>1004.30406</v>
      </c>
    </row>
    <row r="237" spans="3:16" x14ac:dyDescent="0.5">
      <c r="C237" s="95"/>
      <c r="D237" s="125"/>
      <c r="E237" s="122"/>
      <c r="F237" s="122"/>
      <c r="I237" s="110" t="s">
        <v>106</v>
      </c>
      <c r="J237" s="107">
        <v>1.0013000000000001</v>
      </c>
      <c r="K237" s="108">
        <f t="shared" si="36"/>
        <v>1001.3000000000001</v>
      </c>
      <c r="L237" s="109">
        <f>K237*$O$226</f>
        <v>1004.20377</v>
      </c>
    </row>
    <row r="238" spans="3:16" x14ac:dyDescent="0.5">
      <c r="C238" s="95"/>
      <c r="D238" s="119"/>
      <c r="E238" s="126"/>
      <c r="F238" s="122"/>
      <c r="I238" s="81" t="s">
        <v>93</v>
      </c>
      <c r="J238" s="111"/>
      <c r="K238" s="111" t="s">
        <v>94</v>
      </c>
      <c r="L238" s="83">
        <f>L225-$K$4</f>
        <v>4.3441759999999476</v>
      </c>
    </row>
    <row r="239" spans="3:16" x14ac:dyDescent="0.5">
      <c r="C239" s="95"/>
      <c r="D239" s="119"/>
      <c r="E239" s="126"/>
      <c r="F239" s="122"/>
      <c r="I239" s="81" t="s">
        <v>93</v>
      </c>
      <c r="J239" s="111"/>
      <c r="K239" s="111" t="s">
        <v>95</v>
      </c>
      <c r="L239" s="83">
        <f>(100*(L225-$K$4))/L225</f>
        <v>0.43253857629776787</v>
      </c>
    </row>
    <row r="240" spans="3:16" x14ac:dyDescent="0.5">
      <c r="C240" s="95"/>
      <c r="D240" s="119"/>
      <c r="E240" s="126"/>
      <c r="F240" s="123"/>
      <c r="I240" s="81" t="s">
        <v>96</v>
      </c>
      <c r="J240" s="111"/>
      <c r="K240" s="111" t="s">
        <v>94</v>
      </c>
      <c r="L240" s="83">
        <f>_xlfn.STDEV.S(L228:L237)</f>
        <v>1.0370845962408506</v>
      </c>
    </row>
    <row r="241" spans="2:16" x14ac:dyDescent="0.5">
      <c r="C241" s="95"/>
      <c r="D241" s="119"/>
      <c r="E241" s="126"/>
      <c r="F241" s="123"/>
      <c r="I241" s="81" t="s">
        <v>96</v>
      </c>
      <c r="J241" s="111"/>
      <c r="K241" s="111" t="s">
        <v>95</v>
      </c>
      <c r="L241" s="83">
        <f>100*(L226/L225)</f>
        <v>0.10325988052932669</v>
      </c>
    </row>
    <row r="242" spans="2:16" x14ac:dyDescent="0.5">
      <c r="C242" s="95"/>
      <c r="D242" s="119"/>
      <c r="E242" s="127"/>
      <c r="F242" s="122"/>
      <c r="I242" s="110" t="s">
        <v>97</v>
      </c>
      <c r="J242" s="112"/>
      <c r="K242" s="112" t="s">
        <v>94</v>
      </c>
      <c r="L242" s="113">
        <f>ABS(L238)+2*L240</f>
        <v>6.4183451924816488</v>
      </c>
    </row>
    <row r="244" spans="2:16" x14ac:dyDescent="0.5">
      <c r="C244" s="114"/>
      <c r="D244" s="115"/>
      <c r="E244" s="116"/>
      <c r="F244" s="116"/>
      <c r="G244" s="62"/>
      <c r="H244" s="117">
        <v>20</v>
      </c>
      <c r="I244" s="58" t="s">
        <v>439</v>
      </c>
      <c r="J244" s="59"/>
      <c r="K244" s="60"/>
      <c r="L244" s="61"/>
      <c r="N244" s="63" t="s">
        <v>66</v>
      </c>
      <c r="O244" s="64" t="s">
        <v>67</v>
      </c>
      <c r="P244" s="65"/>
    </row>
    <row r="245" spans="2:16" x14ac:dyDescent="0.5">
      <c r="B245" s="66"/>
      <c r="C245" s="95"/>
      <c r="D245" s="115"/>
      <c r="E245" s="116"/>
      <c r="F245" s="116"/>
      <c r="G245" s="62"/>
      <c r="H245" s="71"/>
      <c r="I245" s="67" t="s">
        <v>69</v>
      </c>
      <c r="J245" s="68"/>
      <c r="K245" s="69"/>
      <c r="L245" s="70"/>
      <c r="N245" s="72"/>
      <c r="O245" s="73" t="s">
        <v>98</v>
      </c>
      <c r="P245" s="74"/>
    </row>
    <row r="246" spans="2:16" x14ac:dyDescent="0.5">
      <c r="C246" s="118"/>
      <c r="D246" s="114"/>
      <c r="E246" s="119"/>
      <c r="F246" s="120"/>
      <c r="G246" s="62"/>
      <c r="H246" s="71"/>
      <c r="I246" s="76" t="s">
        <v>150</v>
      </c>
      <c r="J246" s="77"/>
      <c r="K246" s="78">
        <v>1000</v>
      </c>
      <c r="L246" s="79">
        <f>L247/K246</f>
        <v>1.0000417349999999</v>
      </c>
      <c r="N246" s="72"/>
      <c r="O246" s="80" t="s">
        <v>132</v>
      </c>
      <c r="P246" s="74"/>
    </row>
    <row r="247" spans="2:16" x14ac:dyDescent="0.5">
      <c r="C247" s="95"/>
      <c r="D247" s="95"/>
      <c r="E247" s="121"/>
      <c r="F247" s="122"/>
      <c r="I247" s="81" t="s">
        <v>72</v>
      </c>
      <c r="K247" s="82"/>
      <c r="L247" s="85">
        <f>AVERAGE(L250:L259)</f>
        <v>1000.041735</v>
      </c>
      <c r="N247" s="72"/>
      <c r="O247" s="73" t="s">
        <v>133</v>
      </c>
      <c r="P247" s="74"/>
    </row>
    <row r="248" spans="2:16" x14ac:dyDescent="0.5">
      <c r="C248" s="95"/>
      <c r="D248" s="95"/>
      <c r="E248" s="123"/>
      <c r="F248" s="123"/>
      <c r="I248" s="81" t="s">
        <v>74</v>
      </c>
      <c r="K248" s="99"/>
      <c r="L248" s="87">
        <f>_xlfn.STDEV.S(L250:L259)</f>
        <v>0.45653680448568207</v>
      </c>
      <c r="N248" s="88" t="s">
        <v>75</v>
      </c>
      <c r="O248" s="89">
        <v>1.0028999999999999</v>
      </c>
      <c r="P248" s="90" t="s">
        <v>76</v>
      </c>
    </row>
    <row r="249" spans="2:16" x14ac:dyDescent="0.5">
      <c r="C249" s="95"/>
      <c r="D249" s="119"/>
      <c r="E249" s="124"/>
      <c r="F249" s="124"/>
      <c r="G249" s="95"/>
      <c r="H249" s="96"/>
      <c r="I249" s="91"/>
      <c r="J249" s="92" t="s">
        <v>77</v>
      </c>
      <c r="K249" s="93" t="s">
        <v>78</v>
      </c>
      <c r="L249" s="94" t="s">
        <v>79</v>
      </c>
    </row>
    <row r="250" spans="2:16" x14ac:dyDescent="0.5">
      <c r="C250" s="95"/>
      <c r="D250" s="125"/>
      <c r="E250" s="122"/>
      <c r="F250" s="122"/>
      <c r="I250" s="81" t="s">
        <v>162</v>
      </c>
      <c r="J250" s="98">
        <v>0.99790000000000001</v>
      </c>
      <c r="K250" s="99">
        <f t="shared" ref="K250:K259" si="38">J250*1000</f>
        <v>997.9</v>
      </c>
      <c r="L250" s="100">
        <f>K250*$O$248</f>
        <v>1000.7939099999999</v>
      </c>
      <c r="N250" s="58" t="s">
        <v>82</v>
      </c>
      <c r="O250" s="101" t="s">
        <v>20</v>
      </c>
      <c r="P250" s="102"/>
    </row>
    <row r="251" spans="2:16" x14ac:dyDescent="0.5">
      <c r="C251" s="95"/>
      <c r="D251" s="125"/>
      <c r="E251" s="122"/>
      <c r="F251" s="122"/>
      <c r="I251" s="81" t="s">
        <v>117</v>
      </c>
      <c r="J251" s="98">
        <v>0.99760000000000004</v>
      </c>
      <c r="K251" s="99">
        <f t="shared" si="38"/>
        <v>997.6</v>
      </c>
      <c r="L251" s="100">
        <f t="shared" ref="L251:L259" si="39">K251*$O$248</f>
        <v>1000.49304</v>
      </c>
      <c r="N251" s="103" t="s">
        <v>85</v>
      </c>
      <c r="O251" s="104" t="s">
        <v>102</v>
      </c>
      <c r="P251" s="105"/>
    </row>
    <row r="252" spans="2:16" x14ac:dyDescent="0.5">
      <c r="C252" s="95"/>
      <c r="D252" s="125"/>
      <c r="E252" s="122"/>
      <c r="F252" s="122"/>
      <c r="I252" s="81" t="s">
        <v>116</v>
      </c>
      <c r="J252" s="98">
        <v>0.99750000000000005</v>
      </c>
      <c r="K252" s="99">
        <f t="shared" si="38"/>
        <v>997.5</v>
      </c>
      <c r="L252" s="100">
        <f t="shared" si="39"/>
        <v>1000.3927499999999</v>
      </c>
    </row>
    <row r="253" spans="2:16" x14ac:dyDescent="0.5">
      <c r="C253" s="95"/>
      <c r="D253" s="125"/>
      <c r="E253" s="122"/>
      <c r="F253" s="122"/>
      <c r="I253" s="81" t="s">
        <v>163</v>
      </c>
      <c r="J253" s="98">
        <v>0.997</v>
      </c>
      <c r="K253" s="99">
        <f t="shared" si="38"/>
        <v>997</v>
      </c>
      <c r="L253" s="100">
        <f t="shared" si="39"/>
        <v>999.89129999999989</v>
      </c>
    </row>
    <row r="254" spans="2:16" x14ac:dyDescent="0.5">
      <c r="C254" s="95"/>
      <c r="D254" s="125"/>
      <c r="E254" s="122"/>
      <c r="F254" s="122"/>
      <c r="I254" s="81" t="s">
        <v>163</v>
      </c>
      <c r="J254" s="98">
        <v>0.997</v>
      </c>
      <c r="K254" s="99">
        <f t="shared" si="38"/>
        <v>997</v>
      </c>
      <c r="L254" s="100">
        <f t="shared" si="39"/>
        <v>999.89129999999989</v>
      </c>
    </row>
    <row r="255" spans="2:16" x14ac:dyDescent="0.5">
      <c r="C255" s="95"/>
      <c r="D255" s="125"/>
      <c r="E255" s="122"/>
      <c r="F255" s="122"/>
      <c r="I255" s="81" t="s">
        <v>145</v>
      </c>
      <c r="J255" s="98">
        <v>0.99719999999999998</v>
      </c>
      <c r="K255" s="99">
        <f t="shared" si="38"/>
        <v>997.19999999999993</v>
      </c>
      <c r="L255" s="100">
        <f t="shared" si="39"/>
        <v>1000.0918799999998</v>
      </c>
    </row>
    <row r="256" spans="2:16" x14ac:dyDescent="0.5">
      <c r="C256" s="95"/>
      <c r="D256" s="125"/>
      <c r="E256" s="122"/>
      <c r="F256" s="122"/>
      <c r="I256" s="81" t="s">
        <v>145</v>
      </c>
      <c r="J256" s="98">
        <v>0.99719999999999998</v>
      </c>
      <c r="K256" s="99">
        <f t="shared" si="38"/>
        <v>997.19999999999993</v>
      </c>
      <c r="L256" s="100">
        <f t="shared" si="39"/>
        <v>1000.0918799999998</v>
      </c>
    </row>
    <row r="257" spans="2:19" x14ac:dyDescent="0.5">
      <c r="C257" s="95"/>
      <c r="D257" s="125"/>
      <c r="E257" s="122"/>
      <c r="F257" s="122"/>
      <c r="I257" s="81" t="s">
        <v>119</v>
      </c>
      <c r="J257" s="98">
        <v>0.99709999999999999</v>
      </c>
      <c r="K257" s="99">
        <f t="shared" si="38"/>
        <v>997.1</v>
      </c>
      <c r="L257" s="100">
        <f t="shared" si="39"/>
        <v>999.99158999999997</v>
      </c>
    </row>
    <row r="258" spans="2:19" x14ac:dyDescent="0.5">
      <c r="C258" s="95"/>
      <c r="D258" s="125"/>
      <c r="E258" s="122"/>
      <c r="F258" s="122"/>
      <c r="I258" s="81" t="s">
        <v>164</v>
      </c>
      <c r="J258" s="98">
        <v>0.99670000000000003</v>
      </c>
      <c r="K258" s="99">
        <f t="shared" si="38"/>
        <v>996.7</v>
      </c>
      <c r="L258" s="100">
        <f t="shared" si="39"/>
        <v>999.59042999999997</v>
      </c>
    </row>
    <row r="259" spans="2:19" x14ac:dyDescent="0.5">
      <c r="C259" s="95"/>
      <c r="D259" s="125"/>
      <c r="E259" s="122"/>
      <c r="F259" s="122"/>
      <c r="I259" s="110" t="s">
        <v>120</v>
      </c>
      <c r="J259" s="107">
        <v>0.99629999999999996</v>
      </c>
      <c r="K259" s="108">
        <f t="shared" si="38"/>
        <v>996.3</v>
      </c>
      <c r="L259" s="109">
        <f t="shared" si="39"/>
        <v>999.18926999999985</v>
      </c>
    </row>
    <row r="260" spans="2:19" x14ac:dyDescent="0.5">
      <c r="C260" s="95"/>
      <c r="D260" s="119"/>
      <c r="E260" s="126"/>
      <c r="F260" s="122"/>
      <c r="I260" s="81" t="s">
        <v>93</v>
      </c>
      <c r="J260" s="111"/>
      <c r="K260" s="111" t="s">
        <v>94</v>
      </c>
      <c r="L260" s="83">
        <f>L247-$K$4</f>
        <v>4.1735000000016953E-2</v>
      </c>
    </row>
    <row r="261" spans="2:19" x14ac:dyDescent="0.5">
      <c r="C261" s="95"/>
      <c r="D261" s="119"/>
      <c r="E261" s="126"/>
      <c r="F261" s="122"/>
      <c r="I261" s="81" t="s">
        <v>93</v>
      </c>
      <c r="J261" s="111"/>
      <c r="K261" s="111" t="s">
        <v>95</v>
      </c>
      <c r="L261" s="83">
        <f>(100*(L247-$K$4))/L247</f>
        <v>4.1733258262483365E-3</v>
      </c>
    </row>
    <row r="262" spans="2:19" x14ac:dyDescent="0.5">
      <c r="C262" s="95"/>
      <c r="D262" s="119"/>
      <c r="E262" s="126"/>
      <c r="F262" s="123"/>
      <c r="I262" s="81" t="s">
        <v>96</v>
      </c>
      <c r="J262" s="111"/>
      <c r="K262" s="111" t="s">
        <v>94</v>
      </c>
      <c r="L262" s="83">
        <f>_xlfn.STDEV.S(L250:L259)</f>
        <v>0.45653680448568207</v>
      </c>
    </row>
    <row r="263" spans="2:19" x14ac:dyDescent="0.5">
      <c r="C263" s="95"/>
      <c r="D263" s="119"/>
      <c r="E263" s="126"/>
      <c r="F263" s="123"/>
      <c r="I263" s="81" t="s">
        <v>96</v>
      </c>
      <c r="J263" s="111"/>
      <c r="K263" s="111" t="s">
        <v>95</v>
      </c>
      <c r="L263" s="83">
        <f>100*(L248/L247)</f>
        <v>4.5651775171731412E-2</v>
      </c>
    </row>
    <row r="264" spans="2:19" x14ac:dyDescent="0.5">
      <c r="C264" s="95"/>
      <c r="D264" s="119"/>
      <c r="E264" s="127"/>
      <c r="F264" s="122"/>
      <c r="I264" s="110" t="s">
        <v>97</v>
      </c>
      <c r="J264" s="112"/>
      <c r="K264" s="112" t="s">
        <v>94</v>
      </c>
      <c r="L264" s="113">
        <f>ABS(L260)+2*L262</f>
        <v>0.95480860897138109</v>
      </c>
    </row>
    <row r="266" spans="2:19" x14ac:dyDescent="0.5">
      <c r="B266" s="66"/>
      <c r="C266" s="62"/>
      <c r="D266" s="129"/>
      <c r="E266" s="130"/>
      <c r="F266" s="131"/>
      <c r="G266" s="62"/>
      <c r="H266" s="66"/>
      <c r="I266" s="62"/>
      <c r="J266" s="129"/>
      <c r="K266" s="130"/>
      <c r="L266" s="131"/>
      <c r="N266" s="62"/>
      <c r="R266" s="62"/>
    </row>
    <row r="267" spans="2:19" x14ac:dyDescent="0.5">
      <c r="B267" s="66"/>
      <c r="D267" s="129"/>
      <c r="E267" s="130"/>
      <c r="F267" s="130"/>
      <c r="G267" s="62"/>
      <c r="H267" s="71"/>
      <c r="J267" s="129"/>
      <c r="K267" s="130"/>
      <c r="L267" s="130"/>
    </row>
    <row r="268" spans="2:19" x14ac:dyDescent="0.5">
      <c r="C268" s="132"/>
      <c r="D268" s="62"/>
      <c r="E268" s="111"/>
      <c r="F268" s="133"/>
      <c r="G268" s="62"/>
      <c r="H268" s="71"/>
      <c r="I268" s="132"/>
      <c r="J268" s="62"/>
      <c r="K268" s="111"/>
      <c r="L268" s="133"/>
      <c r="O268" s="134"/>
      <c r="S268" s="134"/>
    </row>
    <row r="269" spans="2:19" x14ac:dyDescent="0.5">
      <c r="E269" s="82"/>
      <c r="F269" s="99"/>
      <c r="K269" s="82"/>
      <c r="L269" s="82"/>
    </row>
    <row r="270" spans="2:19" x14ac:dyDescent="0.5">
      <c r="E270" s="86"/>
      <c r="F270" s="86"/>
      <c r="K270" s="99"/>
      <c r="L270" s="86"/>
      <c r="O270" s="128"/>
      <c r="S270" s="128"/>
    </row>
    <row r="271" spans="2:19" x14ac:dyDescent="0.5">
      <c r="C271" s="135"/>
      <c r="D271" s="136"/>
      <c r="E271" s="137"/>
      <c r="F271" s="137"/>
      <c r="G271" s="95"/>
      <c r="H271" s="96"/>
      <c r="I271" s="135"/>
      <c r="J271" s="136"/>
      <c r="K271" s="137"/>
      <c r="L271" s="137"/>
    </row>
    <row r="272" spans="2:19" x14ac:dyDescent="0.5">
      <c r="D272" s="98"/>
      <c r="E272" s="99"/>
      <c r="F272" s="99"/>
      <c r="J272" s="98"/>
      <c r="K272" s="99"/>
      <c r="L272" s="99"/>
      <c r="N272" s="62"/>
    </row>
    <row r="273" spans="2:18" x14ac:dyDescent="0.5">
      <c r="D273" s="98"/>
      <c r="E273" s="99"/>
      <c r="F273" s="99"/>
      <c r="J273" s="98"/>
      <c r="K273" s="99"/>
      <c r="L273" s="99"/>
      <c r="N273" s="62"/>
    </row>
    <row r="274" spans="2:18" x14ac:dyDescent="0.5">
      <c r="D274" s="98"/>
      <c r="E274" s="99"/>
      <c r="F274" s="99"/>
      <c r="J274" s="98"/>
      <c r="K274" s="99"/>
      <c r="L274" s="99"/>
    </row>
    <row r="275" spans="2:18" x14ac:dyDescent="0.5">
      <c r="D275" s="98"/>
      <c r="E275" s="99"/>
      <c r="F275" s="99"/>
      <c r="J275" s="98"/>
      <c r="K275" s="99"/>
      <c r="L275" s="99"/>
      <c r="N275" s="62"/>
    </row>
    <row r="276" spans="2:18" x14ac:dyDescent="0.5">
      <c r="D276" s="98"/>
      <c r="E276" s="99"/>
      <c r="F276" s="99"/>
      <c r="J276" s="98"/>
      <c r="K276" s="99"/>
      <c r="L276" s="99"/>
    </row>
    <row r="277" spans="2:18" x14ac:dyDescent="0.5">
      <c r="D277" s="98"/>
      <c r="E277" s="99"/>
      <c r="F277" s="99"/>
      <c r="J277" s="98"/>
      <c r="K277" s="99"/>
      <c r="L277" s="99"/>
    </row>
    <row r="278" spans="2:18" x14ac:dyDescent="0.5">
      <c r="D278" s="98"/>
      <c r="E278" s="99"/>
      <c r="F278" s="99"/>
      <c r="J278" s="98"/>
      <c r="K278" s="99"/>
      <c r="L278" s="99"/>
    </row>
    <row r="279" spans="2:18" x14ac:dyDescent="0.5">
      <c r="D279" s="98"/>
      <c r="E279" s="99"/>
      <c r="F279" s="99"/>
      <c r="J279" s="98"/>
      <c r="K279" s="99"/>
      <c r="L279" s="99"/>
    </row>
    <row r="280" spans="2:18" x14ac:dyDescent="0.5">
      <c r="D280" s="98"/>
      <c r="E280" s="99"/>
      <c r="F280" s="99"/>
      <c r="J280" s="98"/>
      <c r="K280" s="99"/>
      <c r="L280" s="99"/>
    </row>
    <row r="281" spans="2:18" x14ac:dyDescent="0.5">
      <c r="D281" s="98"/>
      <c r="E281" s="99"/>
      <c r="F281" s="99"/>
      <c r="J281" s="98"/>
      <c r="K281" s="99"/>
      <c r="L281" s="99"/>
    </row>
    <row r="282" spans="2:18" x14ac:dyDescent="0.5">
      <c r="D282" s="111"/>
      <c r="E282" s="111"/>
      <c r="F282" s="99"/>
      <c r="J282" s="111"/>
      <c r="K282" s="111"/>
      <c r="L282" s="99"/>
    </row>
    <row r="283" spans="2:18" x14ac:dyDescent="0.5">
      <c r="D283" s="111"/>
      <c r="E283" s="111"/>
      <c r="F283" s="99"/>
      <c r="J283" s="111"/>
      <c r="K283" s="111"/>
      <c r="L283" s="99"/>
    </row>
    <row r="284" spans="2:18" x14ac:dyDescent="0.5">
      <c r="D284" s="111"/>
      <c r="E284" s="111"/>
      <c r="F284" s="99"/>
      <c r="J284" s="111"/>
      <c r="K284" s="111"/>
      <c r="L284" s="99"/>
    </row>
    <row r="285" spans="2:18" x14ac:dyDescent="0.5">
      <c r="D285" s="111"/>
      <c r="E285" s="111"/>
      <c r="F285" s="99"/>
      <c r="J285" s="111"/>
      <c r="K285" s="111"/>
      <c r="L285" s="99"/>
    </row>
    <row r="286" spans="2:18" x14ac:dyDescent="0.5">
      <c r="D286" s="111"/>
      <c r="E286" s="111"/>
      <c r="F286" s="99"/>
      <c r="J286" s="111"/>
      <c r="K286" s="111"/>
      <c r="L286" s="99"/>
    </row>
    <row r="288" spans="2:18" x14ac:dyDescent="0.5">
      <c r="B288" s="66"/>
      <c r="C288" s="62"/>
      <c r="D288" s="129"/>
      <c r="E288" s="130"/>
      <c r="F288" s="131"/>
      <c r="G288" s="62"/>
      <c r="H288" s="66"/>
      <c r="I288" s="62"/>
      <c r="J288" s="129"/>
      <c r="K288" s="130"/>
      <c r="L288" s="131"/>
      <c r="N288" s="62"/>
      <c r="R288" s="62"/>
    </row>
    <row r="289" spans="2:19" x14ac:dyDescent="0.5">
      <c r="B289" s="66"/>
      <c r="D289" s="129"/>
      <c r="E289" s="130"/>
      <c r="F289" s="130"/>
      <c r="G289" s="62"/>
      <c r="H289" s="71"/>
      <c r="J289" s="129"/>
      <c r="K289" s="130"/>
      <c r="L289" s="130"/>
    </row>
    <row r="290" spans="2:19" x14ac:dyDescent="0.5">
      <c r="C290" s="132"/>
      <c r="D290" s="62"/>
      <c r="E290" s="111"/>
      <c r="F290" s="133"/>
      <c r="G290" s="62"/>
      <c r="H290" s="71"/>
      <c r="I290" s="132"/>
      <c r="J290" s="62"/>
      <c r="K290" s="111"/>
      <c r="L290" s="133"/>
      <c r="O290" s="134"/>
      <c r="S290" s="134"/>
    </row>
    <row r="291" spans="2:19" x14ac:dyDescent="0.5">
      <c r="E291" s="82"/>
      <c r="F291" s="99"/>
      <c r="K291" s="82"/>
      <c r="L291" s="82"/>
    </row>
    <row r="292" spans="2:19" x14ac:dyDescent="0.5">
      <c r="E292" s="86"/>
      <c r="F292" s="86"/>
      <c r="K292" s="99"/>
      <c r="L292" s="86"/>
      <c r="O292" s="128"/>
      <c r="S292" s="128"/>
    </row>
    <row r="293" spans="2:19" x14ac:dyDescent="0.5">
      <c r="C293" s="135"/>
      <c r="D293" s="136"/>
      <c r="E293" s="137"/>
      <c r="F293" s="137"/>
      <c r="G293" s="95"/>
      <c r="H293" s="96"/>
      <c r="I293" s="135"/>
      <c r="J293" s="136"/>
      <c r="K293" s="137"/>
      <c r="L293" s="137"/>
    </row>
    <row r="294" spans="2:19" x14ac:dyDescent="0.5">
      <c r="D294" s="98"/>
      <c r="E294" s="99"/>
      <c r="F294" s="99"/>
      <c r="J294" s="98"/>
      <c r="K294" s="99"/>
      <c r="L294" s="99"/>
      <c r="N294" s="62"/>
    </row>
    <row r="295" spans="2:19" x14ac:dyDescent="0.5">
      <c r="D295" s="98"/>
      <c r="E295" s="99"/>
      <c r="F295" s="99"/>
      <c r="J295" s="98"/>
      <c r="K295" s="99"/>
      <c r="L295" s="99"/>
      <c r="N295" s="62"/>
    </row>
    <row r="296" spans="2:19" x14ac:dyDescent="0.5">
      <c r="D296" s="98"/>
      <c r="E296" s="99"/>
      <c r="F296" s="99"/>
      <c r="J296" s="98"/>
      <c r="K296" s="99"/>
      <c r="L296" s="99"/>
    </row>
    <row r="297" spans="2:19" x14ac:dyDescent="0.5">
      <c r="D297" s="98"/>
      <c r="E297" s="99"/>
      <c r="F297" s="99"/>
      <c r="J297" s="98"/>
      <c r="K297" s="99"/>
      <c r="L297" s="99"/>
      <c r="N297" s="62"/>
    </row>
    <row r="298" spans="2:19" x14ac:dyDescent="0.5">
      <c r="D298" s="98"/>
      <c r="E298" s="99"/>
      <c r="F298" s="99"/>
      <c r="J298" s="98"/>
      <c r="K298" s="99"/>
      <c r="L298" s="99"/>
    </row>
    <row r="299" spans="2:19" x14ac:dyDescent="0.5">
      <c r="D299" s="98"/>
      <c r="E299" s="99"/>
      <c r="F299" s="99"/>
      <c r="J299" s="98"/>
      <c r="K299" s="99"/>
      <c r="L299" s="99"/>
    </row>
    <row r="300" spans="2:19" x14ac:dyDescent="0.5">
      <c r="D300" s="98"/>
      <c r="E300" s="99"/>
      <c r="F300" s="99"/>
      <c r="J300" s="98"/>
      <c r="K300" s="99"/>
      <c r="L300" s="99"/>
    </row>
    <row r="301" spans="2:19" x14ac:dyDescent="0.5">
      <c r="D301" s="98"/>
      <c r="E301" s="99"/>
      <c r="F301" s="99"/>
      <c r="J301" s="98"/>
      <c r="K301" s="99"/>
      <c r="L301" s="99"/>
    </row>
    <row r="302" spans="2:19" x14ac:dyDescent="0.5">
      <c r="D302" s="98"/>
      <c r="E302" s="99"/>
      <c r="F302" s="99"/>
      <c r="J302" s="98"/>
      <c r="K302" s="99"/>
      <c r="L302" s="99"/>
    </row>
    <row r="303" spans="2:19" x14ac:dyDescent="0.5">
      <c r="D303" s="98"/>
      <c r="E303" s="99"/>
      <c r="F303" s="99"/>
      <c r="J303" s="98"/>
      <c r="K303" s="99"/>
      <c r="L303" s="99"/>
    </row>
    <row r="304" spans="2:19" x14ac:dyDescent="0.5">
      <c r="D304" s="111"/>
      <c r="E304" s="111"/>
      <c r="F304" s="99"/>
      <c r="J304" s="111"/>
      <c r="K304" s="111"/>
      <c r="L304" s="99"/>
    </row>
    <row r="305" spans="2:19" x14ac:dyDescent="0.5">
      <c r="D305" s="111"/>
      <c r="E305" s="111"/>
      <c r="F305" s="99"/>
      <c r="J305" s="111"/>
      <c r="K305" s="111"/>
      <c r="L305" s="99"/>
    </row>
    <row r="306" spans="2:19" x14ac:dyDescent="0.5">
      <c r="D306" s="111"/>
      <c r="E306" s="111"/>
      <c r="F306" s="99"/>
      <c r="J306" s="111"/>
      <c r="K306" s="111"/>
      <c r="L306" s="99"/>
    </row>
    <row r="307" spans="2:19" x14ac:dyDescent="0.5">
      <c r="D307" s="111"/>
      <c r="E307" s="111"/>
      <c r="F307" s="99"/>
      <c r="J307" s="111"/>
      <c r="K307" s="111"/>
      <c r="L307" s="99"/>
    </row>
    <row r="308" spans="2:19" x14ac:dyDescent="0.5">
      <c r="D308" s="111"/>
      <c r="E308" s="111"/>
      <c r="F308" s="99"/>
      <c r="J308" s="111"/>
      <c r="K308" s="111"/>
      <c r="L308" s="99"/>
    </row>
    <row r="310" spans="2:19" x14ac:dyDescent="0.5">
      <c r="B310" s="66"/>
      <c r="C310" s="62"/>
      <c r="D310" s="129"/>
      <c r="E310" s="130"/>
      <c r="F310" s="131"/>
      <c r="G310" s="62"/>
      <c r="H310" s="66"/>
      <c r="I310" s="62"/>
      <c r="J310" s="129"/>
      <c r="K310" s="130"/>
      <c r="L310" s="131"/>
      <c r="N310" s="62"/>
      <c r="R310" s="62"/>
    </row>
    <row r="311" spans="2:19" x14ac:dyDescent="0.5">
      <c r="B311" s="66"/>
      <c r="D311" s="129"/>
      <c r="E311" s="130"/>
      <c r="F311" s="130"/>
      <c r="G311" s="62"/>
      <c r="H311" s="71"/>
      <c r="J311" s="129"/>
      <c r="K311" s="130"/>
      <c r="L311" s="130"/>
    </row>
    <row r="312" spans="2:19" x14ac:dyDescent="0.5">
      <c r="C312" s="132"/>
      <c r="D312" s="62"/>
      <c r="E312" s="111"/>
      <c r="F312" s="133"/>
      <c r="G312" s="62"/>
      <c r="H312" s="71"/>
      <c r="I312" s="132"/>
      <c r="J312" s="62"/>
      <c r="K312" s="111"/>
      <c r="L312" s="133"/>
      <c r="O312" s="134"/>
      <c r="S312" s="134"/>
    </row>
    <row r="313" spans="2:19" x14ac:dyDescent="0.5">
      <c r="E313" s="82"/>
      <c r="F313" s="99"/>
      <c r="K313" s="82"/>
      <c r="L313" s="82"/>
    </row>
    <row r="314" spans="2:19" x14ac:dyDescent="0.5">
      <c r="E314" s="86"/>
      <c r="F314" s="86"/>
      <c r="K314" s="99"/>
      <c r="L314" s="86"/>
      <c r="O314" s="128"/>
      <c r="S314" s="128"/>
    </row>
    <row r="315" spans="2:19" x14ac:dyDescent="0.5">
      <c r="C315" s="135"/>
      <c r="D315" s="136"/>
      <c r="E315" s="137"/>
      <c r="F315" s="137"/>
      <c r="G315" s="95"/>
      <c r="H315" s="96"/>
      <c r="I315" s="135"/>
      <c r="J315" s="136"/>
      <c r="K315" s="137"/>
      <c r="L315" s="137"/>
    </row>
    <row r="316" spans="2:19" x14ac:dyDescent="0.5">
      <c r="D316" s="98"/>
      <c r="E316" s="99"/>
      <c r="F316" s="99"/>
      <c r="J316" s="98"/>
      <c r="K316" s="99"/>
      <c r="L316" s="99"/>
      <c r="N316" s="62"/>
    </row>
    <row r="317" spans="2:19" x14ac:dyDescent="0.5">
      <c r="D317" s="98"/>
      <c r="E317" s="99"/>
      <c r="F317" s="99"/>
      <c r="J317" s="98"/>
      <c r="K317" s="99"/>
      <c r="L317" s="99"/>
      <c r="N317" s="62"/>
    </row>
    <row r="318" spans="2:19" x14ac:dyDescent="0.5">
      <c r="D318" s="98"/>
      <c r="E318" s="99"/>
      <c r="F318" s="99"/>
      <c r="J318" s="98"/>
      <c r="K318" s="99"/>
      <c r="L318" s="99"/>
    </row>
    <row r="319" spans="2:19" x14ac:dyDescent="0.5">
      <c r="D319" s="98"/>
      <c r="E319" s="99"/>
      <c r="F319" s="99"/>
      <c r="J319" s="98"/>
      <c r="K319" s="99"/>
      <c r="L319" s="99"/>
      <c r="N319" s="62"/>
    </row>
    <row r="320" spans="2:19" x14ac:dyDescent="0.5">
      <c r="D320" s="98"/>
      <c r="E320" s="99"/>
      <c r="F320" s="99"/>
      <c r="J320" s="98"/>
      <c r="K320" s="99"/>
      <c r="L320" s="99"/>
    </row>
    <row r="321" spans="2:19" x14ac:dyDescent="0.5">
      <c r="D321" s="98"/>
      <c r="E321" s="99"/>
      <c r="F321" s="99"/>
      <c r="J321" s="98"/>
      <c r="K321" s="99"/>
      <c r="L321" s="99"/>
    </row>
    <row r="322" spans="2:19" x14ac:dyDescent="0.5">
      <c r="D322" s="98"/>
      <c r="E322" s="99"/>
      <c r="F322" s="99"/>
      <c r="J322" s="98"/>
      <c r="K322" s="99"/>
      <c r="L322" s="99"/>
    </row>
    <row r="323" spans="2:19" x14ac:dyDescent="0.5">
      <c r="D323" s="98"/>
      <c r="E323" s="99"/>
      <c r="F323" s="99"/>
      <c r="J323" s="98"/>
      <c r="K323" s="99"/>
      <c r="L323" s="99"/>
    </row>
    <row r="324" spans="2:19" x14ac:dyDescent="0.5">
      <c r="D324" s="98"/>
      <c r="E324" s="99"/>
      <c r="F324" s="99"/>
      <c r="J324" s="98"/>
      <c r="K324" s="99"/>
      <c r="L324" s="99"/>
    </row>
    <row r="325" spans="2:19" x14ac:dyDescent="0.5">
      <c r="D325" s="98"/>
      <c r="E325" s="99"/>
      <c r="F325" s="99"/>
      <c r="J325" s="98"/>
      <c r="K325" s="99"/>
      <c r="L325" s="99"/>
    </row>
    <row r="326" spans="2:19" x14ac:dyDescent="0.5">
      <c r="D326" s="111"/>
      <c r="E326" s="111"/>
      <c r="F326" s="99"/>
      <c r="J326" s="111"/>
      <c r="K326" s="111"/>
      <c r="L326" s="99"/>
    </row>
    <row r="327" spans="2:19" x14ac:dyDescent="0.5">
      <c r="D327" s="111"/>
      <c r="E327" s="111"/>
      <c r="F327" s="99"/>
      <c r="J327" s="111"/>
      <c r="K327" s="111"/>
      <c r="L327" s="99"/>
    </row>
    <row r="328" spans="2:19" x14ac:dyDescent="0.5">
      <c r="D328" s="111"/>
      <c r="E328" s="111"/>
      <c r="F328" s="99"/>
      <c r="J328" s="111"/>
      <c r="K328" s="111"/>
      <c r="L328" s="99"/>
    </row>
    <row r="329" spans="2:19" x14ac:dyDescent="0.5">
      <c r="D329" s="111"/>
      <c r="E329" s="111"/>
      <c r="F329" s="99"/>
      <c r="J329" s="111"/>
      <c r="K329" s="111"/>
      <c r="L329" s="99"/>
    </row>
    <row r="330" spans="2:19" x14ac:dyDescent="0.5">
      <c r="D330" s="111"/>
      <c r="E330" s="111"/>
      <c r="F330" s="99"/>
      <c r="J330" s="111"/>
      <c r="K330" s="111"/>
      <c r="L330" s="99"/>
    </row>
    <row r="332" spans="2:19" x14ac:dyDescent="0.5">
      <c r="B332" s="66"/>
      <c r="C332" s="62"/>
      <c r="D332" s="129"/>
      <c r="E332" s="130"/>
      <c r="F332" s="131"/>
      <c r="G332" s="62"/>
      <c r="H332" s="66"/>
      <c r="I332" s="62"/>
      <c r="J332" s="129"/>
      <c r="K332" s="130"/>
      <c r="L332" s="131"/>
      <c r="N332" s="62"/>
      <c r="R332" s="62"/>
    </row>
    <row r="333" spans="2:19" x14ac:dyDescent="0.5">
      <c r="B333" s="66"/>
      <c r="D333" s="129"/>
      <c r="E333" s="130"/>
      <c r="F333" s="130"/>
      <c r="G333" s="62"/>
      <c r="H333" s="71"/>
      <c r="J333" s="129"/>
      <c r="K333" s="130"/>
      <c r="L333" s="130"/>
    </row>
    <row r="334" spans="2:19" x14ac:dyDescent="0.5">
      <c r="C334" s="132"/>
      <c r="D334" s="62"/>
      <c r="E334" s="111"/>
      <c r="F334" s="133"/>
      <c r="G334" s="62"/>
      <c r="H334" s="71"/>
      <c r="I334" s="132"/>
      <c r="J334" s="62"/>
      <c r="K334" s="111"/>
      <c r="L334" s="133"/>
      <c r="O334" s="134"/>
      <c r="S334" s="134"/>
    </row>
    <row r="335" spans="2:19" x14ac:dyDescent="0.5">
      <c r="E335" s="82"/>
      <c r="F335" s="99"/>
      <c r="K335" s="82"/>
      <c r="L335" s="82"/>
    </row>
    <row r="336" spans="2:19" x14ac:dyDescent="0.5">
      <c r="E336" s="86"/>
      <c r="F336" s="86"/>
      <c r="K336" s="99"/>
      <c r="L336" s="86"/>
      <c r="O336" s="128"/>
      <c r="S336" s="128"/>
    </row>
    <row r="337" spans="3:14" x14ac:dyDescent="0.5">
      <c r="C337" s="135"/>
      <c r="D337" s="136"/>
      <c r="E337" s="137"/>
      <c r="F337" s="137"/>
      <c r="G337" s="95"/>
      <c r="H337" s="96"/>
      <c r="I337" s="135"/>
      <c r="J337" s="136"/>
      <c r="K337" s="137"/>
      <c r="L337" s="137"/>
    </row>
    <row r="338" spans="3:14" x14ac:dyDescent="0.5">
      <c r="D338" s="98"/>
      <c r="E338" s="99"/>
      <c r="F338" s="99"/>
      <c r="J338" s="98"/>
      <c r="K338" s="99"/>
      <c r="L338" s="99"/>
      <c r="N338" s="62"/>
    </row>
    <row r="339" spans="3:14" x14ac:dyDescent="0.5">
      <c r="D339" s="98"/>
      <c r="E339" s="99"/>
      <c r="F339" s="99"/>
      <c r="J339" s="98"/>
      <c r="K339" s="99"/>
      <c r="L339" s="99"/>
      <c r="N339" s="62"/>
    </row>
    <row r="340" spans="3:14" x14ac:dyDescent="0.5">
      <c r="D340" s="98"/>
      <c r="E340" s="99"/>
      <c r="F340" s="99"/>
      <c r="J340" s="98"/>
      <c r="K340" s="99"/>
      <c r="L340" s="99"/>
    </row>
    <row r="341" spans="3:14" x14ac:dyDescent="0.5">
      <c r="D341" s="98"/>
      <c r="E341" s="99"/>
      <c r="F341" s="99"/>
      <c r="J341" s="98"/>
      <c r="K341" s="99"/>
      <c r="L341" s="99"/>
      <c r="N341" s="62"/>
    </row>
    <row r="342" spans="3:14" x14ac:dyDescent="0.5">
      <c r="D342" s="98"/>
      <c r="E342" s="99"/>
      <c r="F342" s="99"/>
      <c r="J342" s="98"/>
      <c r="K342" s="99"/>
      <c r="L342" s="99"/>
    </row>
    <row r="343" spans="3:14" x14ac:dyDescent="0.5">
      <c r="D343" s="98"/>
      <c r="E343" s="99"/>
      <c r="F343" s="99"/>
      <c r="J343" s="98"/>
      <c r="K343" s="99"/>
      <c r="L343" s="99"/>
    </row>
    <row r="344" spans="3:14" x14ac:dyDescent="0.5">
      <c r="D344" s="98"/>
      <c r="E344" s="99"/>
      <c r="F344" s="99"/>
      <c r="J344" s="98"/>
      <c r="K344" s="99"/>
      <c r="L344" s="99"/>
    </row>
    <row r="345" spans="3:14" x14ac:dyDescent="0.5">
      <c r="D345" s="98"/>
      <c r="E345" s="99"/>
      <c r="F345" s="99"/>
      <c r="J345" s="98"/>
      <c r="K345" s="99"/>
      <c r="L345" s="99"/>
    </row>
    <row r="346" spans="3:14" x14ac:dyDescent="0.5">
      <c r="D346" s="98"/>
      <c r="E346" s="99"/>
      <c r="F346" s="99"/>
      <c r="J346" s="98"/>
      <c r="K346" s="99"/>
      <c r="L346" s="99"/>
    </row>
    <row r="347" spans="3:14" x14ac:dyDescent="0.5">
      <c r="D347" s="98"/>
      <c r="E347" s="99"/>
      <c r="F347" s="99"/>
      <c r="J347" s="98"/>
      <c r="K347" s="99"/>
      <c r="L347" s="99"/>
    </row>
    <row r="348" spans="3:14" x14ac:dyDescent="0.5">
      <c r="D348" s="111"/>
      <c r="E348" s="111"/>
      <c r="F348" s="99"/>
      <c r="J348" s="111"/>
      <c r="K348" s="111"/>
      <c r="L348" s="99"/>
    </row>
    <row r="349" spans="3:14" x14ac:dyDescent="0.5">
      <c r="D349" s="111"/>
      <c r="E349" s="111"/>
      <c r="F349" s="99"/>
      <c r="J349" s="111"/>
      <c r="K349" s="111"/>
      <c r="L349" s="99"/>
    </row>
    <row r="350" spans="3:14" x14ac:dyDescent="0.5">
      <c r="D350" s="111"/>
      <c r="E350" s="111"/>
      <c r="F350" s="99"/>
      <c r="J350" s="111"/>
      <c r="K350" s="111"/>
      <c r="L350" s="99"/>
    </row>
    <row r="351" spans="3:14" x14ac:dyDescent="0.5">
      <c r="D351" s="111"/>
      <c r="E351" s="111"/>
      <c r="F351" s="99"/>
      <c r="J351" s="111"/>
      <c r="K351" s="111"/>
      <c r="L351" s="99"/>
    </row>
    <row r="352" spans="3:14" x14ac:dyDescent="0.5">
      <c r="D352" s="111"/>
      <c r="E352" s="111"/>
      <c r="F352" s="99"/>
      <c r="J352" s="111"/>
      <c r="K352" s="111"/>
      <c r="L352" s="99"/>
    </row>
    <row r="354" spans="2:15" x14ac:dyDescent="0.5">
      <c r="C354" s="114"/>
      <c r="D354" s="115"/>
      <c r="E354" s="116"/>
      <c r="F354" s="116"/>
      <c r="G354" s="62"/>
      <c r="H354" s="66"/>
      <c r="I354" s="62"/>
      <c r="J354" s="129"/>
      <c r="K354" s="130"/>
      <c r="L354" s="131"/>
      <c r="N354" s="62"/>
    </row>
    <row r="355" spans="2:15" x14ac:dyDescent="0.5">
      <c r="B355" s="66"/>
      <c r="C355" s="95"/>
      <c r="D355" s="115"/>
      <c r="E355" s="116"/>
      <c r="F355" s="116"/>
      <c r="G355" s="62"/>
      <c r="H355" s="71"/>
      <c r="J355" s="129"/>
      <c r="K355" s="130"/>
      <c r="L355" s="130"/>
    </row>
    <row r="356" spans="2:15" x14ac:dyDescent="0.5">
      <c r="C356" s="118"/>
      <c r="D356" s="114"/>
      <c r="E356" s="119"/>
      <c r="F356" s="120"/>
      <c r="G356" s="62"/>
      <c r="H356" s="71"/>
      <c r="I356" s="132"/>
      <c r="J356" s="62"/>
      <c r="K356" s="111"/>
      <c r="L356" s="133"/>
      <c r="O356" s="134"/>
    </row>
    <row r="357" spans="2:15" x14ac:dyDescent="0.5">
      <c r="C357" s="95"/>
      <c r="D357" s="95"/>
      <c r="E357" s="121"/>
      <c r="F357" s="122"/>
      <c r="K357" s="82"/>
      <c r="L357" s="82"/>
    </row>
    <row r="358" spans="2:15" x14ac:dyDescent="0.5">
      <c r="C358" s="95"/>
      <c r="D358" s="95"/>
      <c r="E358" s="123"/>
      <c r="F358" s="123"/>
      <c r="K358" s="99"/>
      <c r="L358" s="86"/>
      <c r="O358" s="128"/>
    </row>
    <row r="359" spans="2:15" x14ac:dyDescent="0.5">
      <c r="C359" s="95"/>
      <c r="D359" s="119"/>
      <c r="E359" s="124"/>
      <c r="F359" s="124"/>
      <c r="G359" s="95"/>
      <c r="H359" s="96"/>
      <c r="I359" s="135"/>
      <c r="J359" s="136"/>
      <c r="K359" s="137"/>
      <c r="L359" s="137"/>
    </row>
    <row r="360" spans="2:15" x14ac:dyDescent="0.5">
      <c r="C360" s="95"/>
      <c r="D360" s="125"/>
      <c r="E360" s="122"/>
      <c r="F360" s="122"/>
      <c r="J360" s="98"/>
      <c r="K360" s="99"/>
      <c r="L360" s="99"/>
      <c r="N360" s="62"/>
    </row>
    <row r="361" spans="2:15" x14ac:dyDescent="0.5">
      <c r="C361" s="95"/>
      <c r="D361" s="125"/>
      <c r="E361" s="122"/>
      <c r="F361" s="122"/>
      <c r="J361" s="98"/>
      <c r="K361" s="99"/>
      <c r="L361" s="99"/>
      <c r="N361" s="62"/>
    </row>
    <row r="362" spans="2:15" x14ac:dyDescent="0.5">
      <c r="C362" s="95"/>
      <c r="D362" s="125"/>
      <c r="E362" s="122"/>
      <c r="F362" s="122"/>
      <c r="J362" s="98"/>
      <c r="K362" s="99"/>
      <c r="L362" s="99"/>
    </row>
    <row r="363" spans="2:15" x14ac:dyDescent="0.5">
      <c r="C363" s="95"/>
      <c r="D363" s="125"/>
      <c r="E363" s="122"/>
      <c r="F363" s="122"/>
      <c r="J363" s="98"/>
      <c r="K363" s="99"/>
      <c r="L363" s="99"/>
      <c r="N363" s="62"/>
    </row>
    <row r="364" spans="2:15" x14ac:dyDescent="0.5">
      <c r="C364" s="95"/>
      <c r="D364" s="125"/>
      <c r="E364" s="122"/>
      <c r="F364" s="122"/>
      <c r="J364" s="98"/>
      <c r="K364" s="99"/>
      <c r="L364" s="99"/>
    </row>
    <row r="365" spans="2:15" x14ac:dyDescent="0.5">
      <c r="C365" s="95"/>
      <c r="D365" s="125"/>
      <c r="E365" s="122"/>
      <c r="F365" s="122"/>
      <c r="J365" s="98"/>
      <c r="K365" s="99"/>
      <c r="L365" s="99"/>
    </row>
    <row r="366" spans="2:15" x14ac:dyDescent="0.5">
      <c r="C366" s="95"/>
      <c r="D366" s="125"/>
      <c r="E366" s="122"/>
      <c r="F366" s="122"/>
      <c r="J366" s="98"/>
      <c r="K366" s="99"/>
      <c r="L366" s="99"/>
    </row>
    <row r="367" spans="2:15" x14ac:dyDescent="0.5">
      <c r="C367" s="95"/>
      <c r="D367" s="125"/>
      <c r="E367" s="122"/>
      <c r="F367" s="122"/>
      <c r="J367" s="98"/>
      <c r="K367" s="99"/>
      <c r="L367" s="99"/>
    </row>
    <row r="368" spans="2:15" x14ac:dyDescent="0.5">
      <c r="C368" s="95"/>
      <c r="D368" s="125"/>
      <c r="E368" s="122"/>
      <c r="F368" s="122"/>
      <c r="J368" s="98"/>
      <c r="K368" s="99"/>
      <c r="L368" s="99"/>
    </row>
    <row r="369" spans="2:15" x14ac:dyDescent="0.5">
      <c r="C369" s="95"/>
      <c r="D369" s="125"/>
      <c r="E369" s="122"/>
      <c r="F369" s="122"/>
      <c r="J369" s="98"/>
      <c r="K369" s="99"/>
      <c r="L369" s="99"/>
    </row>
    <row r="370" spans="2:15" x14ac:dyDescent="0.5">
      <c r="C370" s="95"/>
      <c r="D370" s="119"/>
      <c r="E370" s="126"/>
      <c r="F370" s="122"/>
      <c r="J370" s="111"/>
      <c r="K370" s="111"/>
      <c r="L370" s="99"/>
    </row>
    <row r="371" spans="2:15" x14ac:dyDescent="0.5">
      <c r="C371" s="95"/>
      <c r="D371" s="119"/>
      <c r="E371" s="126"/>
      <c r="F371" s="122"/>
      <c r="J371" s="111"/>
      <c r="K371" s="111"/>
      <c r="L371" s="99"/>
    </row>
    <row r="372" spans="2:15" x14ac:dyDescent="0.5">
      <c r="C372" s="95"/>
      <c r="D372" s="119"/>
      <c r="E372" s="126"/>
      <c r="F372" s="123"/>
      <c r="J372" s="111"/>
      <c r="K372" s="111"/>
      <c r="L372" s="99"/>
    </row>
    <row r="373" spans="2:15" x14ac:dyDescent="0.5">
      <c r="C373" s="95"/>
      <c r="D373" s="119"/>
      <c r="E373" s="126"/>
      <c r="F373" s="123"/>
      <c r="J373" s="111"/>
      <c r="K373" s="111"/>
      <c r="L373" s="99"/>
    </row>
    <row r="374" spans="2:15" x14ac:dyDescent="0.5">
      <c r="C374" s="95"/>
      <c r="D374" s="119"/>
      <c r="E374" s="127"/>
      <c r="F374" s="122"/>
      <c r="J374" s="111"/>
      <c r="K374" s="111"/>
      <c r="L374" s="99"/>
    </row>
    <row r="376" spans="2:15" x14ac:dyDescent="0.5">
      <c r="C376" s="114"/>
      <c r="D376" s="115"/>
      <c r="E376" s="116"/>
      <c r="F376" s="116"/>
      <c r="G376" s="62"/>
      <c r="H376" s="66"/>
      <c r="I376" s="62"/>
      <c r="J376" s="129"/>
      <c r="K376" s="130"/>
      <c r="L376" s="131"/>
      <c r="N376" s="62"/>
    </row>
    <row r="377" spans="2:15" x14ac:dyDescent="0.5">
      <c r="B377" s="66"/>
      <c r="C377" s="95"/>
      <c r="D377" s="115"/>
      <c r="E377" s="116"/>
      <c r="F377" s="116"/>
      <c r="G377" s="62"/>
      <c r="H377" s="71"/>
      <c r="J377" s="129"/>
      <c r="K377" s="130"/>
      <c r="L377" s="130"/>
    </row>
    <row r="378" spans="2:15" x14ac:dyDescent="0.5">
      <c r="C378" s="118"/>
      <c r="D378" s="114"/>
      <c r="E378" s="119"/>
      <c r="F378" s="120"/>
      <c r="G378" s="62"/>
      <c r="H378" s="71"/>
      <c r="I378" s="132"/>
      <c r="J378" s="62"/>
      <c r="K378" s="111"/>
      <c r="L378" s="133"/>
      <c r="O378" s="134"/>
    </row>
    <row r="379" spans="2:15" x14ac:dyDescent="0.5">
      <c r="C379" s="95"/>
      <c r="D379" s="95"/>
      <c r="E379" s="121"/>
      <c r="F379" s="122"/>
      <c r="K379" s="82"/>
      <c r="L379" s="82"/>
    </row>
    <row r="380" spans="2:15" x14ac:dyDescent="0.5">
      <c r="C380" s="95"/>
      <c r="D380" s="95"/>
      <c r="E380" s="123"/>
      <c r="F380" s="123"/>
      <c r="K380" s="99"/>
      <c r="L380" s="86"/>
      <c r="O380" s="128"/>
    </row>
    <row r="381" spans="2:15" x14ac:dyDescent="0.5">
      <c r="C381" s="95"/>
      <c r="D381" s="119"/>
      <c r="E381" s="124"/>
      <c r="F381" s="124"/>
      <c r="G381" s="95"/>
      <c r="H381" s="96"/>
      <c r="I381" s="135"/>
      <c r="J381" s="136"/>
      <c r="K381" s="137"/>
      <c r="L381" s="137"/>
    </row>
    <row r="382" spans="2:15" x14ac:dyDescent="0.5">
      <c r="C382" s="95"/>
      <c r="D382" s="125"/>
      <c r="E382" s="122"/>
      <c r="F382" s="122"/>
      <c r="J382" s="98"/>
      <c r="K382" s="99"/>
      <c r="L382" s="99"/>
      <c r="N382" s="62"/>
    </row>
    <row r="383" spans="2:15" x14ac:dyDescent="0.5">
      <c r="C383" s="95"/>
      <c r="D383" s="125"/>
      <c r="E383" s="122"/>
      <c r="F383" s="122"/>
      <c r="J383" s="98"/>
      <c r="K383" s="99"/>
      <c r="L383" s="99"/>
      <c r="N383" s="62"/>
    </row>
    <row r="384" spans="2:15" x14ac:dyDescent="0.5">
      <c r="C384" s="95"/>
      <c r="D384" s="125"/>
      <c r="E384" s="122"/>
      <c r="F384" s="122"/>
      <c r="J384" s="98"/>
      <c r="K384" s="99"/>
      <c r="L384" s="99"/>
    </row>
    <row r="385" spans="1:19" x14ac:dyDescent="0.5">
      <c r="C385" s="95"/>
      <c r="D385" s="125"/>
      <c r="E385" s="122"/>
      <c r="F385" s="122"/>
      <c r="J385" s="98"/>
      <c r="K385" s="99"/>
      <c r="L385" s="99"/>
      <c r="N385" s="62"/>
    </row>
    <row r="386" spans="1:19" x14ac:dyDescent="0.5">
      <c r="C386" s="95"/>
      <c r="D386" s="125"/>
      <c r="E386" s="122"/>
      <c r="F386" s="122"/>
      <c r="J386" s="98"/>
      <c r="K386" s="99"/>
      <c r="L386" s="99"/>
    </row>
    <row r="387" spans="1:19" x14ac:dyDescent="0.5">
      <c r="C387" s="95"/>
      <c r="D387" s="125"/>
      <c r="E387" s="122"/>
      <c r="F387" s="122"/>
      <c r="J387" s="98"/>
      <c r="K387" s="99"/>
      <c r="L387" s="99"/>
    </row>
    <row r="388" spans="1:19" x14ac:dyDescent="0.5">
      <c r="C388" s="95"/>
      <c r="D388" s="125"/>
      <c r="E388" s="122"/>
      <c r="F388" s="122"/>
      <c r="J388" s="98"/>
      <c r="K388" s="99"/>
      <c r="L388" s="99"/>
    </row>
    <row r="389" spans="1:19" x14ac:dyDescent="0.5">
      <c r="C389" s="95"/>
      <c r="D389" s="125"/>
      <c r="E389" s="122"/>
      <c r="F389" s="122"/>
      <c r="J389" s="98"/>
      <c r="K389" s="99"/>
      <c r="L389" s="99"/>
    </row>
    <row r="390" spans="1:19" x14ac:dyDescent="0.5">
      <c r="C390" s="95"/>
      <c r="D390" s="125"/>
      <c r="E390" s="122"/>
      <c r="F390" s="122"/>
      <c r="J390" s="98"/>
      <c r="K390" s="99"/>
      <c r="L390" s="99"/>
    </row>
    <row r="391" spans="1:19" x14ac:dyDescent="0.5">
      <c r="C391" s="95"/>
      <c r="D391" s="125"/>
      <c r="E391" s="122"/>
      <c r="F391" s="122"/>
      <c r="J391" s="98"/>
      <c r="K391" s="99"/>
      <c r="L391" s="99"/>
    </row>
    <row r="392" spans="1:19" x14ac:dyDescent="0.5">
      <c r="C392" s="95"/>
      <c r="D392" s="119"/>
      <c r="E392" s="126"/>
      <c r="F392" s="122"/>
      <c r="J392" s="111"/>
      <c r="K392" s="111"/>
      <c r="L392" s="99"/>
    </row>
    <row r="393" spans="1:19" x14ac:dyDescent="0.5">
      <c r="C393" s="95"/>
      <c r="D393" s="119"/>
      <c r="E393" s="126"/>
      <c r="F393" s="122"/>
      <c r="J393" s="111"/>
      <c r="K393" s="111"/>
      <c r="L393" s="99"/>
    </row>
    <row r="394" spans="1:19" x14ac:dyDescent="0.5">
      <c r="C394" s="95"/>
      <c r="D394" s="119"/>
      <c r="E394" s="126"/>
      <c r="F394" s="123"/>
      <c r="J394" s="111"/>
      <c r="K394" s="111"/>
      <c r="L394" s="99"/>
    </row>
    <row r="395" spans="1:19" x14ac:dyDescent="0.5">
      <c r="C395" s="95"/>
      <c r="D395" s="119"/>
      <c r="E395" s="126"/>
      <c r="F395" s="123"/>
      <c r="J395" s="111"/>
      <c r="K395" s="111"/>
      <c r="L395" s="99"/>
    </row>
    <row r="396" spans="1:19" x14ac:dyDescent="0.5">
      <c r="C396" s="95"/>
      <c r="D396" s="119"/>
      <c r="E396" s="127"/>
      <c r="F396" s="122"/>
      <c r="J396" s="111"/>
      <c r="K396" s="111"/>
      <c r="L396" s="99"/>
    </row>
    <row r="398" spans="1:19" ht="15" customHeight="1" x14ac:dyDescent="0.5">
      <c r="A398" s="161"/>
      <c r="B398" s="161"/>
      <c r="C398" s="161"/>
      <c r="D398" s="161"/>
      <c r="E398" s="161"/>
      <c r="F398" s="161"/>
      <c r="G398" s="161"/>
      <c r="H398" s="161"/>
      <c r="I398" s="161"/>
      <c r="J398" s="161"/>
      <c r="K398" s="161"/>
      <c r="L398" s="161"/>
      <c r="M398" s="161"/>
      <c r="N398" s="161"/>
      <c r="O398" s="161"/>
      <c r="P398" s="161"/>
      <c r="Q398" s="161"/>
      <c r="R398" s="161"/>
      <c r="S398" s="161"/>
    </row>
    <row r="400" spans="1:19" x14ac:dyDescent="0.5">
      <c r="B400" s="66"/>
      <c r="C400" s="62"/>
      <c r="D400" s="129"/>
      <c r="E400" s="130"/>
      <c r="F400" s="131"/>
      <c r="G400" s="62"/>
      <c r="H400" s="66"/>
      <c r="I400" s="62"/>
      <c r="J400" s="129"/>
      <c r="K400" s="130"/>
      <c r="L400" s="131"/>
      <c r="N400" s="62"/>
    </row>
    <row r="401" spans="2:15" x14ac:dyDescent="0.5">
      <c r="B401" s="66"/>
      <c r="D401" s="129"/>
      <c r="E401" s="130"/>
      <c r="F401" s="130"/>
      <c r="G401" s="62"/>
      <c r="H401" s="71"/>
      <c r="J401" s="129"/>
      <c r="K401" s="130"/>
      <c r="L401" s="130"/>
    </row>
    <row r="402" spans="2:15" x14ac:dyDescent="0.5">
      <c r="C402" s="132"/>
      <c r="D402" s="62"/>
      <c r="E402" s="111"/>
      <c r="F402" s="133"/>
      <c r="G402" s="62"/>
      <c r="H402" s="71"/>
      <c r="I402" s="132"/>
      <c r="J402" s="62"/>
      <c r="K402" s="111"/>
      <c r="L402" s="133"/>
      <c r="O402" s="134"/>
    </row>
    <row r="403" spans="2:15" x14ac:dyDescent="0.5">
      <c r="E403" s="82"/>
      <c r="F403" s="99"/>
      <c r="K403" s="82"/>
      <c r="L403" s="82"/>
    </row>
    <row r="404" spans="2:15" x14ac:dyDescent="0.5">
      <c r="E404" s="86"/>
      <c r="F404" s="86"/>
      <c r="K404" s="99"/>
      <c r="L404" s="86"/>
      <c r="O404" s="128"/>
    </row>
    <row r="405" spans="2:15" x14ac:dyDescent="0.5">
      <c r="C405" s="135"/>
      <c r="D405" s="136"/>
      <c r="E405" s="137"/>
      <c r="F405" s="137"/>
      <c r="G405" s="95"/>
      <c r="H405" s="96"/>
      <c r="I405" s="135"/>
      <c r="J405" s="136"/>
      <c r="K405" s="137"/>
      <c r="L405" s="137"/>
    </row>
    <row r="406" spans="2:15" x14ac:dyDescent="0.5">
      <c r="D406" s="98"/>
      <c r="E406" s="99"/>
      <c r="F406" s="99"/>
      <c r="J406" s="98"/>
      <c r="K406" s="99"/>
      <c r="L406" s="99"/>
      <c r="N406" s="62"/>
    </row>
    <row r="407" spans="2:15" x14ac:dyDescent="0.5">
      <c r="D407" s="98"/>
      <c r="E407" s="99"/>
      <c r="F407" s="99"/>
      <c r="J407" s="98"/>
      <c r="K407" s="99"/>
      <c r="L407" s="99"/>
      <c r="N407" s="62"/>
    </row>
    <row r="408" spans="2:15" x14ac:dyDescent="0.5">
      <c r="D408" s="98"/>
      <c r="E408" s="99"/>
      <c r="F408" s="99"/>
      <c r="J408" s="98"/>
      <c r="K408" s="99"/>
      <c r="L408" s="99"/>
    </row>
    <row r="409" spans="2:15" x14ac:dyDescent="0.5">
      <c r="D409" s="98"/>
      <c r="E409" s="99"/>
      <c r="F409" s="99"/>
      <c r="J409" s="98"/>
      <c r="K409" s="99"/>
      <c r="L409" s="99"/>
      <c r="N409" s="62"/>
    </row>
    <row r="410" spans="2:15" x14ac:dyDescent="0.5">
      <c r="D410" s="98"/>
      <c r="E410" s="99"/>
      <c r="F410" s="99"/>
      <c r="J410" s="98"/>
      <c r="K410" s="99"/>
      <c r="L410" s="99"/>
    </row>
    <row r="411" spans="2:15" x14ac:dyDescent="0.5">
      <c r="D411" s="98"/>
      <c r="E411" s="99"/>
      <c r="F411" s="99"/>
      <c r="J411" s="98"/>
      <c r="K411" s="99"/>
      <c r="L411" s="99"/>
    </row>
    <row r="412" spans="2:15" x14ac:dyDescent="0.5">
      <c r="D412" s="98"/>
      <c r="E412" s="99"/>
      <c r="F412" s="99"/>
      <c r="J412" s="98"/>
      <c r="K412" s="99"/>
      <c r="L412" s="99"/>
    </row>
    <row r="413" spans="2:15" x14ac:dyDescent="0.5">
      <c r="D413" s="98"/>
      <c r="E413" s="99"/>
      <c r="F413" s="99"/>
      <c r="J413" s="98"/>
      <c r="K413" s="99"/>
      <c r="L413" s="99"/>
    </row>
    <row r="414" spans="2:15" x14ac:dyDescent="0.5">
      <c r="D414" s="98"/>
      <c r="E414" s="99"/>
      <c r="F414" s="99"/>
      <c r="J414" s="98"/>
      <c r="K414" s="99"/>
      <c r="L414" s="99"/>
    </row>
    <row r="415" spans="2:15" x14ac:dyDescent="0.5">
      <c r="D415" s="98"/>
      <c r="E415" s="99"/>
      <c r="F415" s="99"/>
      <c r="J415" s="98"/>
      <c r="K415" s="99"/>
      <c r="L415" s="99"/>
    </row>
    <row r="416" spans="2:15" x14ac:dyDescent="0.5">
      <c r="D416" s="111"/>
      <c r="E416" s="111"/>
      <c r="F416" s="99"/>
      <c r="J416" s="111"/>
      <c r="K416" s="111"/>
      <c r="L416" s="99"/>
    </row>
    <row r="417" spans="2:15" x14ac:dyDescent="0.5">
      <c r="D417" s="111"/>
      <c r="E417" s="111"/>
      <c r="F417" s="99"/>
      <c r="J417" s="111"/>
      <c r="K417" s="111"/>
      <c r="L417" s="99"/>
    </row>
    <row r="418" spans="2:15" x14ac:dyDescent="0.5">
      <c r="D418" s="111"/>
      <c r="E418" s="111"/>
      <c r="F418" s="99"/>
      <c r="J418" s="111"/>
      <c r="K418" s="111"/>
      <c r="L418" s="99"/>
    </row>
    <row r="419" spans="2:15" x14ac:dyDescent="0.5">
      <c r="D419" s="111"/>
      <c r="E419" s="111"/>
      <c r="F419" s="99"/>
      <c r="J419" s="111"/>
      <c r="K419" s="111"/>
      <c r="L419" s="99"/>
    </row>
    <row r="420" spans="2:15" x14ac:dyDescent="0.5">
      <c r="D420" s="111"/>
      <c r="E420" s="111"/>
      <c r="F420" s="99"/>
      <c r="J420" s="111"/>
      <c r="K420" s="111"/>
      <c r="L420" s="99"/>
    </row>
    <row r="422" spans="2:15" x14ac:dyDescent="0.5">
      <c r="B422" s="66"/>
      <c r="C422" s="62"/>
      <c r="D422" s="129"/>
      <c r="E422" s="130"/>
      <c r="F422" s="131"/>
      <c r="G422" s="62"/>
      <c r="H422" s="66"/>
      <c r="I422" s="62"/>
      <c r="J422" s="129"/>
      <c r="K422" s="130"/>
      <c r="L422" s="131"/>
      <c r="N422" s="62"/>
    </row>
    <row r="423" spans="2:15" x14ac:dyDescent="0.5">
      <c r="B423" s="66"/>
      <c r="D423" s="129"/>
      <c r="E423" s="130"/>
      <c r="F423" s="130"/>
      <c r="G423" s="62"/>
      <c r="H423" s="71"/>
      <c r="J423" s="129"/>
      <c r="K423" s="130"/>
      <c r="L423" s="130"/>
    </row>
    <row r="424" spans="2:15" x14ac:dyDescent="0.5">
      <c r="C424" s="132"/>
      <c r="D424" s="62"/>
      <c r="E424" s="111"/>
      <c r="F424" s="133"/>
      <c r="G424" s="62"/>
      <c r="H424" s="71"/>
      <c r="I424" s="132"/>
      <c r="J424" s="62"/>
      <c r="K424" s="111"/>
      <c r="L424" s="133"/>
      <c r="O424" s="134"/>
    </row>
    <row r="425" spans="2:15" x14ac:dyDescent="0.5">
      <c r="E425" s="82"/>
      <c r="F425" s="99"/>
      <c r="K425" s="82"/>
      <c r="L425" s="82"/>
    </row>
    <row r="426" spans="2:15" x14ac:dyDescent="0.5">
      <c r="E426" s="86"/>
      <c r="F426" s="86"/>
      <c r="K426" s="99"/>
      <c r="L426" s="86"/>
      <c r="O426" s="128"/>
    </row>
    <row r="427" spans="2:15" x14ac:dyDescent="0.5">
      <c r="C427" s="135"/>
      <c r="D427" s="136"/>
      <c r="E427" s="137"/>
      <c r="F427" s="137"/>
      <c r="G427" s="95"/>
      <c r="H427" s="96"/>
      <c r="I427" s="135"/>
      <c r="J427" s="136"/>
      <c r="K427" s="137"/>
      <c r="L427" s="137"/>
    </row>
    <row r="428" spans="2:15" x14ac:dyDescent="0.5">
      <c r="D428" s="98"/>
      <c r="E428" s="99"/>
      <c r="F428" s="99"/>
      <c r="J428" s="98"/>
      <c r="K428" s="99"/>
      <c r="L428" s="99"/>
      <c r="N428" s="62"/>
    </row>
    <row r="429" spans="2:15" x14ac:dyDescent="0.5">
      <c r="D429" s="98"/>
      <c r="E429" s="99"/>
      <c r="F429" s="99"/>
      <c r="J429" s="98"/>
      <c r="K429" s="99"/>
      <c r="L429" s="99"/>
      <c r="N429" s="62"/>
    </row>
    <row r="430" spans="2:15" x14ac:dyDescent="0.5">
      <c r="D430" s="98"/>
      <c r="E430" s="99"/>
      <c r="F430" s="99"/>
      <c r="J430" s="98"/>
      <c r="K430" s="99"/>
      <c r="L430" s="99"/>
    </row>
    <row r="431" spans="2:15" x14ac:dyDescent="0.5">
      <c r="D431" s="98"/>
      <c r="E431" s="99"/>
      <c r="F431" s="99"/>
      <c r="J431" s="98"/>
      <c r="K431" s="99"/>
      <c r="L431" s="99"/>
      <c r="N431" s="62"/>
    </row>
    <row r="432" spans="2:15" x14ac:dyDescent="0.5">
      <c r="D432" s="98"/>
      <c r="E432" s="99"/>
      <c r="F432" s="99"/>
      <c r="J432" s="98"/>
      <c r="K432" s="99"/>
      <c r="L432" s="99"/>
    </row>
    <row r="433" spans="2:15" x14ac:dyDescent="0.5">
      <c r="D433" s="98"/>
      <c r="E433" s="99"/>
      <c r="F433" s="99"/>
      <c r="J433" s="98"/>
      <c r="K433" s="99"/>
      <c r="L433" s="99"/>
    </row>
    <row r="434" spans="2:15" x14ac:dyDescent="0.5">
      <c r="D434" s="98"/>
      <c r="E434" s="99"/>
      <c r="F434" s="99"/>
      <c r="J434" s="98"/>
      <c r="K434" s="99"/>
      <c r="L434" s="99"/>
    </row>
    <row r="435" spans="2:15" x14ac:dyDescent="0.5">
      <c r="D435" s="98"/>
      <c r="E435" s="99"/>
      <c r="F435" s="99"/>
      <c r="J435" s="98"/>
      <c r="K435" s="99"/>
      <c r="L435" s="99"/>
    </row>
    <row r="436" spans="2:15" x14ac:dyDescent="0.5">
      <c r="D436" s="98"/>
      <c r="E436" s="99"/>
      <c r="F436" s="99"/>
      <c r="J436" s="98"/>
      <c r="K436" s="99"/>
      <c r="L436" s="99"/>
    </row>
    <row r="437" spans="2:15" x14ac:dyDescent="0.5">
      <c r="D437" s="98"/>
      <c r="E437" s="99"/>
      <c r="F437" s="99"/>
      <c r="J437" s="98"/>
      <c r="K437" s="99"/>
      <c r="L437" s="99"/>
    </row>
    <row r="438" spans="2:15" x14ac:dyDescent="0.5">
      <c r="D438" s="111"/>
      <c r="E438" s="111"/>
      <c r="F438" s="99"/>
      <c r="J438" s="111"/>
      <c r="K438" s="111"/>
      <c r="L438" s="99"/>
    </row>
    <row r="439" spans="2:15" x14ac:dyDescent="0.5">
      <c r="D439" s="111"/>
      <c r="E439" s="111"/>
      <c r="F439" s="99"/>
      <c r="J439" s="111"/>
      <c r="K439" s="111"/>
      <c r="L439" s="99"/>
    </row>
    <row r="440" spans="2:15" x14ac:dyDescent="0.5">
      <c r="D440" s="111"/>
      <c r="E440" s="111"/>
      <c r="F440" s="99"/>
      <c r="J440" s="111"/>
      <c r="K440" s="111"/>
      <c r="L440" s="99"/>
    </row>
    <row r="441" spans="2:15" x14ac:dyDescent="0.5">
      <c r="D441" s="111"/>
      <c r="E441" s="111"/>
      <c r="F441" s="99"/>
      <c r="J441" s="111"/>
      <c r="K441" s="111"/>
      <c r="L441" s="99"/>
    </row>
    <row r="442" spans="2:15" x14ac:dyDescent="0.5">
      <c r="D442" s="111"/>
      <c r="E442" s="111"/>
      <c r="F442" s="99"/>
      <c r="J442" s="111"/>
      <c r="K442" s="111"/>
      <c r="L442" s="99"/>
    </row>
    <row r="444" spans="2:15" x14ac:dyDescent="0.5">
      <c r="B444" s="66"/>
      <c r="C444" s="62"/>
      <c r="D444" s="129"/>
      <c r="E444" s="130"/>
      <c r="F444" s="131"/>
      <c r="G444" s="62"/>
      <c r="H444" s="66"/>
      <c r="I444" s="62"/>
      <c r="J444" s="129"/>
      <c r="K444" s="130"/>
      <c r="L444" s="131"/>
      <c r="N444" s="62"/>
    </row>
    <row r="445" spans="2:15" x14ac:dyDescent="0.5">
      <c r="B445" s="66"/>
      <c r="D445" s="129"/>
      <c r="E445" s="130"/>
      <c r="F445" s="130"/>
      <c r="G445" s="62"/>
      <c r="H445" s="71"/>
      <c r="J445" s="129"/>
      <c r="K445" s="130"/>
      <c r="L445" s="130"/>
    </row>
    <row r="446" spans="2:15" x14ac:dyDescent="0.5">
      <c r="C446" s="132"/>
      <c r="D446" s="62"/>
      <c r="E446" s="111"/>
      <c r="F446" s="133"/>
      <c r="G446" s="62"/>
      <c r="H446" s="71"/>
      <c r="I446" s="132"/>
      <c r="J446" s="62"/>
      <c r="K446" s="111"/>
      <c r="L446" s="133"/>
      <c r="O446" s="134"/>
    </row>
    <row r="447" spans="2:15" x14ac:dyDescent="0.5">
      <c r="E447" s="82"/>
      <c r="F447" s="99"/>
      <c r="K447" s="82"/>
      <c r="L447" s="82"/>
    </row>
    <row r="448" spans="2:15" x14ac:dyDescent="0.5">
      <c r="E448" s="86"/>
      <c r="F448" s="86"/>
      <c r="K448" s="99"/>
      <c r="L448" s="86"/>
      <c r="O448" s="128"/>
    </row>
    <row r="449" spans="3:14" x14ac:dyDescent="0.5">
      <c r="C449" s="135"/>
      <c r="D449" s="136"/>
      <c r="E449" s="137"/>
      <c r="F449" s="137"/>
      <c r="G449" s="95"/>
      <c r="H449" s="96"/>
      <c r="I449" s="135"/>
      <c r="J449" s="136"/>
      <c r="K449" s="137"/>
      <c r="L449" s="137"/>
    </row>
    <row r="450" spans="3:14" x14ac:dyDescent="0.5">
      <c r="D450" s="98"/>
      <c r="E450" s="99"/>
      <c r="F450" s="99"/>
      <c r="J450" s="98"/>
      <c r="K450" s="99"/>
      <c r="L450" s="99"/>
      <c r="N450" s="62"/>
    </row>
    <row r="451" spans="3:14" x14ac:dyDescent="0.5">
      <c r="D451" s="98"/>
      <c r="E451" s="99"/>
      <c r="F451" s="99"/>
      <c r="J451" s="98"/>
      <c r="K451" s="99"/>
      <c r="L451" s="99"/>
      <c r="N451" s="62"/>
    </row>
    <row r="452" spans="3:14" x14ac:dyDescent="0.5">
      <c r="D452" s="98"/>
      <c r="E452" s="99"/>
      <c r="F452" s="99"/>
      <c r="J452" s="98"/>
      <c r="K452" s="99"/>
      <c r="L452" s="99"/>
    </row>
    <row r="453" spans="3:14" x14ac:dyDescent="0.5">
      <c r="D453" s="98"/>
      <c r="E453" s="99"/>
      <c r="F453" s="99"/>
      <c r="J453" s="98"/>
      <c r="K453" s="99"/>
      <c r="L453" s="99"/>
      <c r="N453" s="62"/>
    </row>
    <row r="454" spans="3:14" x14ac:dyDescent="0.5">
      <c r="D454" s="98"/>
      <c r="E454" s="99"/>
      <c r="F454" s="99"/>
      <c r="J454" s="98"/>
      <c r="K454" s="99"/>
      <c r="L454" s="99"/>
    </row>
    <row r="455" spans="3:14" x14ac:dyDescent="0.5">
      <c r="D455" s="98"/>
      <c r="E455" s="99"/>
      <c r="F455" s="99"/>
      <c r="J455" s="98"/>
      <c r="K455" s="99"/>
      <c r="L455" s="99"/>
    </row>
    <row r="456" spans="3:14" x14ac:dyDescent="0.5">
      <c r="D456" s="98"/>
      <c r="E456" s="99"/>
      <c r="F456" s="99"/>
      <c r="J456" s="98"/>
      <c r="K456" s="99"/>
      <c r="L456" s="99"/>
    </row>
    <row r="457" spans="3:14" x14ac:dyDescent="0.5">
      <c r="D457" s="98"/>
      <c r="E457" s="99"/>
      <c r="F457" s="99"/>
      <c r="J457" s="98"/>
      <c r="K457" s="99"/>
      <c r="L457" s="99"/>
    </row>
    <row r="458" spans="3:14" x14ac:dyDescent="0.5">
      <c r="D458" s="98"/>
      <c r="E458" s="99"/>
      <c r="F458" s="99"/>
      <c r="J458" s="98"/>
      <c r="K458" s="99"/>
      <c r="L458" s="99"/>
    </row>
    <row r="459" spans="3:14" x14ac:dyDescent="0.5">
      <c r="D459" s="98"/>
      <c r="E459" s="99"/>
      <c r="F459" s="99"/>
      <c r="J459" s="98"/>
      <c r="K459" s="99"/>
      <c r="L459" s="99"/>
    </row>
    <row r="460" spans="3:14" x14ac:dyDescent="0.5">
      <c r="D460" s="111"/>
      <c r="E460" s="111"/>
      <c r="F460" s="99"/>
      <c r="J460" s="111"/>
      <c r="K460" s="111"/>
      <c r="L460" s="99"/>
    </row>
    <row r="461" spans="3:14" x14ac:dyDescent="0.5">
      <c r="D461" s="111"/>
      <c r="E461" s="111"/>
      <c r="F461" s="99"/>
      <c r="J461" s="111"/>
      <c r="K461" s="111"/>
      <c r="L461" s="99"/>
    </row>
    <row r="462" spans="3:14" x14ac:dyDescent="0.5">
      <c r="D462" s="111"/>
      <c r="E462" s="111"/>
      <c r="F462" s="99"/>
      <c r="J462" s="111"/>
      <c r="K462" s="111"/>
      <c r="L462" s="99"/>
    </row>
    <row r="463" spans="3:14" x14ac:dyDescent="0.5">
      <c r="D463" s="111"/>
      <c r="E463" s="111"/>
      <c r="F463" s="99"/>
      <c r="J463" s="111"/>
      <c r="K463" s="111"/>
      <c r="L463" s="99"/>
    </row>
    <row r="464" spans="3:14" x14ac:dyDescent="0.5">
      <c r="D464" s="111"/>
      <c r="E464" s="111"/>
      <c r="F464" s="99"/>
      <c r="J464" s="111"/>
      <c r="K464" s="111"/>
      <c r="L464" s="99"/>
    </row>
    <row r="466" spans="2:15" x14ac:dyDescent="0.5">
      <c r="B466" s="66"/>
      <c r="C466" s="62"/>
      <c r="D466" s="129"/>
      <c r="E466" s="130"/>
      <c r="F466" s="131"/>
      <c r="G466" s="62"/>
      <c r="H466" s="66"/>
      <c r="I466" s="62"/>
      <c r="J466" s="129"/>
      <c r="K466" s="130"/>
      <c r="L466" s="131"/>
      <c r="N466" s="62"/>
    </row>
    <row r="467" spans="2:15" x14ac:dyDescent="0.5">
      <c r="B467" s="66"/>
      <c r="D467" s="129"/>
      <c r="E467" s="130"/>
      <c r="F467" s="130"/>
      <c r="G467" s="62"/>
      <c r="H467" s="71"/>
      <c r="J467" s="129"/>
      <c r="K467" s="130"/>
      <c r="L467" s="130"/>
    </row>
    <row r="468" spans="2:15" x14ac:dyDescent="0.5">
      <c r="C468" s="132"/>
      <c r="D468" s="62"/>
      <c r="E468" s="111"/>
      <c r="F468" s="133"/>
      <c r="G468" s="62"/>
      <c r="H468" s="71"/>
      <c r="I468" s="132"/>
      <c r="J468" s="62"/>
      <c r="K468" s="111"/>
      <c r="L468" s="133"/>
      <c r="O468" s="134"/>
    </row>
    <row r="469" spans="2:15" x14ac:dyDescent="0.5">
      <c r="E469" s="82"/>
      <c r="F469" s="99"/>
      <c r="K469" s="82"/>
      <c r="L469" s="82"/>
    </row>
    <row r="470" spans="2:15" x14ac:dyDescent="0.5">
      <c r="E470" s="86"/>
      <c r="F470" s="86"/>
      <c r="K470" s="99"/>
      <c r="L470" s="86"/>
      <c r="O470" s="128"/>
    </row>
    <row r="471" spans="2:15" x14ac:dyDescent="0.5">
      <c r="C471" s="135"/>
      <c r="D471" s="136"/>
      <c r="E471" s="137"/>
      <c r="F471" s="137"/>
      <c r="G471" s="95"/>
      <c r="H471" s="96"/>
      <c r="I471" s="135"/>
      <c r="J471" s="136"/>
      <c r="K471" s="137"/>
      <c r="L471" s="137"/>
    </row>
    <row r="472" spans="2:15" x14ac:dyDescent="0.5">
      <c r="D472" s="98"/>
      <c r="E472" s="99"/>
      <c r="F472" s="99"/>
      <c r="J472" s="98"/>
      <c r="K472" s="99"/>
      <c r="L472" s="99"/>
      <c r="N472" s="62"/>
    </row>
    <row r="473" spans="2:15" x14ac:dyDescent="0.5">
      <c r="D473" s="98"/>
      <c r="E473" s="99"/>
      <c r="F473" s="99"/>
      <c r="J473" s="98"/>
      <c r="K473" s="99"/>
      <c r="L473" s="99"/>
      <c r="N473" s="62"/>
    </row>
    <row r="474" spans="2:15" x14ac:dyDescent="0.5">
      <c r="D474" s="98"/>
      <c r="E474" s="99"/>
      <c r="F474" s="99"/>
      <c r="J474" s="98"/>
      <c r="K474" s="99"/>
      <c r="L474" s="99"/>
    </row>
    <row r="475" spans="2:15" x14ac:dyDescent="0.5">
      <c r="D475" s="98"/>
      <c r="E475" s="99"/>
      <c r="F475" s="99"/>
      <c r="J475" s="98"/>
      <c r="K475" s="99"/>
      <c r="L475" s="99"/>
      <c r="N475" s="62"/>
    </row>
    <row r="476" spans="2:15" x14ac:dyDescent="0.5">
      <c r="D476" s="98"/>
      <c r="E476" s="99"/>
      <c r="F476" s="99"/>
      <c r="J476" s="98"/>
      <c r="K476" s="99"/>
      <c r="L476" s="99"/>
    </row>
    <row r="477" spans="2:15" x14ac:dyDescent="0.5">
      <c r="D477" s="98"/>
      <c r="E477" s="99"/>
      <c r="F477" s="99"/>
      <c r="J477" s="98"/>
      <c r="K477" s="99"/>
      <c r="L477" s="99"/>
    </row>
    <row r="478" spans="2:15" x14ac:dyDescent="0.5">
      <c r="D478" s="98"/>
      <c r="E478" s="99"/>
      <c r="F478" s="99"/>
      <c r="J478" s="98"/>
      <c r="K478" s="99"/>
      <c r="L478" s="99"/>
    </row>
    <row r="479" spans="2:15" x14ac:dyDescent="0.5">
      <c r="D479" s="98"/>
      <c r="E479" s="99"/>
      <c r="F479" s="99"/>
      <c r="J479" s="98"/>
      <c r="K479" s="99"/>
      <c r="L479" s="99"/>
    </row>
    <row r="480" spans="2:15" x14ac:dyDescent="0.5">
      <c r="D480" s="98"/>
      <c r="E480" s="99"/>
      <c r="F480" s="99"/>
      <c r="J480" s="98"/>
      <c r="K480" s="99"/>
      <c r="L480" s="99"/>
    </row>
    <row r="481" spans="2:15" x14ac:dyDescent="0.5">
      <c r="D481" s="98"/>
      <c r="E481" s="99"/>
      <c r="F481" s="99"/>
      <c r="J481" s="98"/>
      <c r="K481" s="99"/>
      <c r="L481" s="99"/>
    </row>
    <row r="482" spans="2:15" x14ac:dyDescent="0.5">
      <c r="D482" s="111"/>
      <c r="E482" s="111"/>
      <c r="F482" s="99"/>
      <c r="J482" s="111"/>
      <c r="K482" s="111"/>
      <c r="L482" s="99"/>
    </row>
    <row r="483" spans="2:15" x14ac:dyDescent="0.5">
      <c r="D483" s="111"/>
      <c r="E483" s="111"/>
      <c r="F483" s="99"/>
      <c r="J483" s="111"/>
      <c r="K483" s="111"/>
      <c r="L483" s="99"/>
    </row>
    <row r="484" spans="2:15" x14ac:dyDescent="0.5">
      <c r="D484" s="111"/>
      <c r="E484" s="111"/>
      <c r="F484" s="99"/>
      <c r="J484" s="111"/>
      <c r="K484" s="111"/>
      <c r="L484" s="99"/>
    </row>
    <row r="485" spans="2:15" x14ac:dyDescent="0.5">
      <c r="D485" s="111"/>
      <c r="E485" s="111"/>
      <c r="F485" s="99"/>
      <c r="J485" s="111"/>
      <c r="K485" s="111"/>
      <c r="L485" s="99"/>
    </row>
    <row r="486" spans="2:15" x14ac:dyDescent="0.5">
      <c r="D486" s="111"/>
      <c r="E486" s="111"/>
      <c r="F486" s="99"/>
      <c r="J486" s="111"/>
      <c r="K486" s="111"/>
      <c r="L486" s="99"/>
    </row>
    <row r="488" spans="2:15" x14ac:dyDescent="0.5">
      <c r="C488" s="114"/>
      <c r="D488" s="115"/>
      <c r="E488" s="116"/>
      <c r="F488" s="116"/>
      <c r="G488" s="62"/>
      <c r="H488" s="66"/>
      <c r="I488" s="62"/>
      <c r="J488" s="129"/>
      <c r="K488" s="130"/>
      <c r="L488" s="131"/>
      <c r="N488" s="62"/>
    </row>
    <row r="489" spans="2:15" x14ac:dyDescent="0.5">
      <c r="B489" s="66"/>
      <c r="C489" s="95"/>
      <c r="D489" s="115"/>
      <c r="E489" s="116"/>
      <c r="F489" s="116"/>
      <c r="G489" s="62"/>
      <c r="H489" s="71"/>
      <c r="J489" s="129"/>
      <c r="K489" s="130"/>
      <c r="L489" s="130"/>
    </row>
    <row r="490" spans="2:15" x14ac:dyDescent="0.5">
      <c r="C490" s="118"/>
      <c r="D490" s="114"/>
      <c r="E490" s="119"/>
      <c r="F490" s="120"/>
      <c r="G490" s="62"/>
      <c r="H490" s="71"/>
      <c r="I490" s="132"/>
      <c r="J490" s="62"/>
      <c r="K490" s="111"/>
      <c r="L490" s="133"/>
      <c r="O490" s="134"/>
    </row>
    <row r="491" spans="2:15" x14ac:dyDescent="0.5">
      <c r="C491" s="95"/>
      <c r="D491" s="95"/>
      <c r="E491" s="121"/>
      <c r="F491" s="122"/>
      <c r="K491" s="82"/>
      <c r="L491" s="82"/>
    </row>
    <row r="492" spans="2:15" x14ac:dyDescent="0.5">
      <c r="C492" s="95"/>
      <c r="D492" s="95"/>
      <c r="E492" s="123"/>
      <c r="F492" s="123"/>
      <c r="K492" s="99"/>
      <c r="L492" s="86"/>
      <c r="O492" s="128"/>
    </row>
    <row r="493" spans="2:15" x14ac:dyDescent="0.5">
      <c r="C493" s="95"/>
      <c r="D493" s="119"/>
      <c r="E493" s="124"/>
      <c r="F493" s="124"/>
      <c r="G493" s="95"/>
      <c r="H493" s="96"/>
      <c r="I493" s="135"/>
      <c r="J493" s="136"/>
      <c r="K493" s="137"/>
      <c r="L493" s="137"/>
    </row>
    <row r="494" spans="2:15" x14ac:dyDescent="0.5">
      <c r="C494" s="95"/>
      <c r="D494" s="125"/>
      <c r="E494" s="122"/>
      <c r="F494" s="122"/>
      <c r="J494" s="98"/>
      <c r="K494" s="99"/>
      <c r="L494" s="99"/>
      <c r="N494" s="62"/>
    </row>
    <row r="495" spans="2:15" x14ac:dyDescent="0.5">
      <c r="C495" s="95"/>
      <c r="D495" s="125"/>
      <c r="E495" s="122"/>
      <c r="F495" s="122"/>
      <c r="J495" s="98"/>
      <c r="K495" s="99"/>
      <c r="L495" s="99"/>
      <c r="N495" s="62"/>
    </row>
    <row r="496" spans="2:15" x14ac:dyDescent="0.5">
      <c r="C496" s="95"/>
      <c r="D496" s="125"/>
      <c r="E496" s="122"/>
      <c r="F496" s="122"/>
      <c r="J496" s="98"/>
      <c r="K496" s="99"/>
      <c r="L496" s="99"/>
    </row>
    <row r="497" spans="2:15" x14ac:dyDescent="0.5">
      <c r="C497" s="95"/>
      <c r="D497" s="125"/>
      <c r="E497" s="122"/>
      <c r="F497" s="122"/>
      <c r="J497" s="98"/>
      <c r="K497" s="99"/>
      <c r="L497" s="99"/>
      <c r="N497" s="62"/>
    </row>
    <row r="498" spans="2:15" x14ac:dyDescent="0.5">
      <c r="C498" s="95"/>
      <c r="D498" s="125"/>
      <c r="E498" s="122"/>
      <c r="F498" s="122"/>
      <c r="J498" s="98"/>
      <c r="K498" s="99"/>
      <c r="L498" s="99"/>
    </row>
    <row r="499" spans="2:15" x14ac:dyDescent="0.5">
      <c r="C499" s="95"/>
      <c r="D499" s="125"/>
      <c r="E499" s="122"/>
      <c r="F499" s="122"/>
      <c r="J499" s="98"/>
      <c r="K499" s="99"/>
      <c r="L499" s="99"/>
    </row>
    <row r="500" spans="2:15" x14ac:dyDescent="0.5">
      <c r="C500" s="95"/>
      <c r="D500" s="125"/>
      <c r="E500" s="122"/>
      <c r="F500" s="122"/>
      <c r="J500" s="98"/>
      <c r="K500" s="99"/>
      <c r="L500" s="99"/>
    </row>
    <row r="501" spans="2:15" x14ac:dyDescent="0.5">
      <c r="C501" s="95"/>
      <c r="D501" s="125"/>
      <c r="E501" s="122"/>
      <c r="F501" s="122"/>
      <c r="J501" s="98"/>
      <c r="K501" s="99"/>
      <c r="L501" s="99"/>
    </row>
    <row r="502" spans="2:15" x14ac:dyDescent="0.5">
      <c r="C502" s="95"/>
      <c r="D502" s="125"/>
      <c r="E502" s="122"/>
      <c r="F502" s="122"/>
      <c r="J502" s="98"/>
      <c r="K502" s="99"/>
      <c r="L502" s="99"/>
    </row>
    <row r="503" spans="2:15" x14ac:dyDescent="0.5">
      <c r="C503" s="95"/>
      <c r="D503" s="125"/>
      <c r="E503" s="122"/>
      <c r="F503" s="122"/>
      <c r="J503" s="98"/>
      <c r="K503" s="99"/>
      <c r="L503" s="99"/>
    </row>
    <row r="504" spans="2:15" x14ac:dyDescent="0.5">
      <c r="C504" s="95"/>
      <c r="D504" s="119"/>
      <c r="E504" s="126"/>
      <c r="F504" s="122"/>
      <c r="J504" s="111"/>
      <c r="K504" s="111"/>
      <c r="L504" s="99"/>
    </row>
    <row r="505" spans="2:15" x14ac:dyDescent="0.5">
      <c r="C505" s="95"/>
      <c r="D505" s="119"/>
      <c r="E505" s="126"/>
      <c r="F505" s="122"/>
      <c r="J505" s="111"/>
      <c r="K505" s="111"/>
      <c r="L505" s="99"/>
    </row>
    <row r="506" spans="2:15" x14ac:dyDescent="0.5">
      <c r="C506" s="95"/>
      <c r="D506" s="119"/>
      <c r="E506" s="126"/>
      <c r="F506" s="123"/>
      <c r="J506" s="111"/>
      <c r="K506" s="111"/>
      <c r="L506" s="99"/>
    </row>
    <row r="507" spans="2:15" x14ac:dyDescent="0.5">
      <c r="C507" s="95"/>
      <c r="D507" s="119"/>
      <c r="E507" s="126"/>
      <c r="F507" s="123"/>
      <c r="J507" s="111"/>
      <c r="K507" s="111"/>
      <c r="L507" s="99"/>
    </row>
    <row r="508" spans="2:15" x14ac:dyDescent="0.5">
      <c r="C508" s="95"/>
      <c r="D508" s="119"/>
      <c r="E508" s="127"/>
      <c r="F508" s="122"/>
      <c r="J508" s="111"/>
      <c r="K508" s="111"/>
      <c r="L508" s="99"/>
    </row>
    <row r="510" spans="2:15" x14ac:dyDescent="0.5">
      <c r="C510" s="114"/>
      <c r="D510" s="115"/>
      <c r="E510" s="116"/>
      <c r="F510" s="116"/>
      <c r="G510" s="62"/>
      <c r="H510" s="66"/>
      <c r="I510" s="62"/>
      <c r="J510" s="129"/>
      <c r="K510" s="130"/>
      <c r="L510" s="131"/>
      <c r="N510" s="62"/>
    </row>
    <row r="511" spans="2:15" x14ac:dyDescent="0.5">
      <c r="B511" s="66"/>
      <c r="C511" s="95"/>
      <c r="D511" s="115"/>
      <c r="E511" s="116"/>
      <c r="F511" s="116"/>
      <c r="G511" s="62"/>
      <c r="H511" s="71"/>
      <c r="J511" s="129"/>
      <c r="K511" s="130"/>
      <c r="L511" s="130"/>
    </row>
    <row r="512" spans="2:15" x14ac:dyDescent="0.5">
      <c r="C512" s="118"/>
      <c r="D512" s="114"/>
      <c r="E512" s="119"/>
      <c r="F512" s="120"/>
      <c r="G512" s="62"/>
      <c r="H512" s="71"/>
      <c r="I512" s="132"/>
      <c r="J512" s="62"/>
      <c r="K512" s="111"/>
      <c r="L512" s="133"/>
      <c r="O512" s="134"/>
    </row>
    <row r="513" spans="3:15" x14ac:dyDescent="0.5">
      <c r="C513" s="95"/>
      <c r="D513" s="95"/>
      <c r="E513" s="121"/>
      <c r="F513" s="122"/>
      <c r="K513" s="82"/>
      <c r="L513" s="82"/>
    </row>
    <row r="514" spans="3:15" x14ac:dyDescent="0.5">
      <c r="C514" s="95"/>
      <c r="D514" s="95"/>
      <c r="E514" s="123"/>
      <c r="F514" s="123"/>
      <c r="K514" s="99"/>
      <c r="L514" s="86"/>
      <c r="O514" s="128"/>
    </row>
    <row r="515" spans="3:15" x14ac:dyDescent="0.5">
      <c r="C515" s="95"/>
      <c r="D515" s="119"/>
      <c r="E515" s="124"/>
      <c r="F515" s="124"/>
      <c r="G515" s="95"/>
      <c r="H515" s="96"/>
      <c r="I515" s="135"/>
      <c r="J515" s="136"/>
      <c r="K515" s="137"/>
      <c r="L515" s="137"/>
    </row>
    <row r="516" spans="3:15" x14ac:dyDescent="0.5">
      <c r="C516" s="95"/>
      <c r="D516" s="125"/>
      <c r="E516" s="122"/>
      <c r="F516" s="122"/>
      <c r="J516" s="98"/>
      <c r="K516" s="99"/>
      <c r="L516" s="99"/>
      <c r="N516" s="62"/>
    </row>
    <row r="517" spans="3:15" x14ac:dyDescent="0.5">
      <c r="C517" s="95"/>
      <c r="D517" s="125"/>
      <c r="E517" s="122"/>
      <c r="F517" s="122"/>
      <c r="J517" s="98"/>
      <c r="K517" s="99"/>
      <c r="L517" s="99"/>
      <c r="N517" s="62"/>
    </row>
    <row r="518" spans="3:15" x14ac:dyDescent="0.5">
      <c r="C518" s="95"/>
      <c r="D518" s="125"/>
      <c r="E518" s="122"/>
      <c r="F518" s="122"/>
      <c r="J518" s="98"/>
      <c r="K518" s="99"/>
      <c r="L518" s="99"/>
    </row>
    <row r="519" spans="3:15" x14ac:dyDescent="0.5">
      <c r="C519" s="95"/>
      <c r="D519" s="125"/>
      <c r="E519" s="122"/>
      <c r="F519" s="122"/>
      <c r="J519" s="98"/>
      <c r="K519" s="99"/>
      <c r="L519" s="99"/>
      <c r="N519" s="62"/>
    </row>
    <row r="520" spans="3:15" x14ac:dyDescent="0.5">
      <c r="C520" s="95"/>
      <c r="D520" s="125"/>
      <c r="E520" s="122"/>
      <c r="F520" s="122"/>
      <c r="J520" s="98"/>
      <c r="K520" s="99"/>
      <c r="L520" s="99"/>
    </row>
    <row r="521" spans="3:15" x14ac:dyDescent="0.5">
      <c r="C521" s="95"/>
      <c r="D521" s="125"/>
      <c r="E521" s="122"/>
      <c r="F521" s="122"/>
      <c r="J521" s="98"/>
      <c r="K521" s="99"/>
      <c r="L521" s="99"/>
    </row>
    <row r="522" spans="3:15" x14ac:dyDescent="0.5">
      <c r="C522" s="95"/>
      <c r="D522" s="125"/>
      <c r="E522" s="122"/>
      <c r="F522" s="122"/>
      <c r="J522" s="98"/>
      <c r="K522" s="99"/>
      <c r="L522" s="99"/>
    </row>
    <row r="523" spans="3:15" x14ac:dyDescent="0.5">
      <c r="C523" s="95"/>
      <c r="D523" s="125"/>
      <c r="E523" s="122"/>
      <c r="F523" s="122"/>
      <c r="J523" s="98"/>
      <c r="K523" s="99"/>
      <c r="L523" s="99"/>
    </row>
    <row r="524" spans="3:15" x14ac:dyDescent="0.5">
      <c r="C524" s="95"/>
      <c r="D524" s="125"/>
      <c r="E524" s="122"/>
      <c r="F524" s="122"/>
      <c r="J524" s="98"/>
      <c r="K524" s="99"/>
      <c r="L524" s="99"/>
    </row>
    <row r="525" spans="3:15" x14ac:dyDescent="0.5">
      <c r="C525" s="95"/>
      <c r="D525" s="125"/>
      <c r="E525" s="122"/>
      <c r="F525" s="122"/>
      <c r="J525" s="98"/>
      <c r="K525" s="99"/>
      <c r="L525" s="99"/>
    </row>
    <row r="526" spans="3:15" x14ac:dyDescent="0.5">
      <c r="C526" s="95"/>
      <c r="D526" s="119"/>
      <c r="E526" s="126"/>
      <c r="F526" s="122"/>
      <c r="J526" s="111"/>
      <c r="K526" s="111"/>
      <c r="L526" s="99"/>
    </row>
    <row r="527" spans="3:15" x14ac:dyDescent="0.5">
      <c r="C527" s="95"/>
      <c r="D527" s="119"/>
      <c r="E527" s="126"/>
      <c r="F527" s="122"/>
      <c r="J527" s="111"/>
      <c r="K527" s="111"/>
      <c r="L527" s="99"/>
    </row>
    <row r="528" spans="3:15" x14ac:dyDescent="0.5">
      <c r="C528" s="95"/>
      <c r="D528" s="119"/>
      <c r="E528" s="126"/>
      <c r="F528" s="123"/>
      <c r="J528" s="111"/>
      <c r="K528" s="111"/>
      <c r="L528" s="99"/>
    </row>
    <row r="529" spans="3:12" x14ac:dyDescent="0.5">
      <c r="C529" s="95"/>
      <c r="D529" s="119"/>
      <c r="E529" s="126"/>
      <c r="F529" s="123"/>
      <c r="J529" s="111"/>
      <c r="K529" s="111"/>
      <c r="L529" s="99"/>
    </row>
    <row r="530" spans="3:12" x14ac:dyDescent="0.5">
      <c r="C530" s="95"/>
      <c r="D530" s="119"/>
      <c r="E530" s="127"/>
      <c r="F530" s="122"/>
      <c r="J530" s="111"/>
      <c r="K530" s="111"/>
      <c r="L530" s="99"/>
    </row>
  </sheetData>
  <sheetProtection algorithmName="SHA-512" hashValue="QXJ3yplvH6q18Y7RXcVBiKA8jyj0sF/ynlngO1y7czjaJG+GzyKnhQ1+24HBU+1ekeB5HwCdnB4rK7NKUKrN/w==" saltValue="0cyQSQq7BkjbWe1qFiF2TA==" spinCount="100000" sheet="1" objects="1" scenarios="1"/>
  <mergeCells count="1">
    <mergeCell ref="A398:S39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59B9B-613D-413D-8674-2D5A06ADB9DB}">
  <dimension ref="B2:T398"/>
  <sheetViews>
    <sheetView showGridLines="0" zoomScale="75" zoomScaleNormal="75" workbookViewId="0">
      <selection activeCell="I245" sqref="I245"/>
    </sheetView>
  </sheetViews>
  <sheetFormatPr defaultColWidth="9.59765625" defaultRowHeight="12.75" x14ac:dyDescent="0.5"/>
  <cols>
    <col min="1" max="1" width="9.59765625" style="56"/>
    <col min="2" max="2" width="4.265625" style="75" customWidth="1"/>
    <col min="3" max="3" width="11.73046875" style="56" customWidth="1"/>
    <col min="4" max="4" width="5.33203125" style="56" bestFit="1" customWidth="1"/>
    <col min="5" max="5" width="5.33203125" style="128" bestFit="1" customWidth="1"/>
    <col min="6" max="6" width="7.33203125" style="128" bestFit="1" customWidth="1"/>
    <col min="7" max="7" width="4.265625" style="56" customWidth="1"/>
    <col min="8" max="8" width="4.3984375" style="84" customWidth="1"/>
    <col min="9" max="9" width="11.73046875" style="56" customWidth="1"/>
    <col min="10" max="10" width="5.33203125" style="56" bestFit="1" customWidth="1"/>
    <col min="11" max="11" width="6.06640625" style="128" bestFit="1" customWidth="1"/>
    <col min="12" max="12" width="7.33203125" style="128" bestFit="1" customWidth="1"/>
    <col min="13" max="13" width="3.59765625" style="56" customWidth="1"/>
    <col min="14" max="14" width="14.06640625" style="56" bestFit="1" customWidth="1"/>
    <col min="15" max="15" width="19.19921875" style="56" customWidth="1"/>
    <col min="16" max="16" width="5.19921875" style="56" bestFit="1" customWidth="1"/>
    <col min="17" max="17" width="17.73046875" style="56" bestFit="1" customWidth="1"/>
    <col min="18" max="16384" width="9.59765625" style="56"/>
  </cols>
  <sheetData>
    <row r="2" spans="2:20" x14ac:dyDescent="0.5">
      <c r="B2" s="57">
        <v>1</v>
      </c>
      <c r="C2" s="58" t="s">
        <v>440</v>
      </c>
      <c r="D2" s="59"/>
      <c r="E2" s="60"/>
      <c r="F2" s="61"/>
      <c r="G2" s="62"/>
      <c r="H2" s="57">
        <v>9</v>
      </c>
      <c r="I2" s="58" t="s">
        <v>439</v>
      </c>
      <c r="J2" s="59"/>
      <c r="K2" s="60"/>
      <c r="L2" s="61"/>
      <c r="N2" s="63" t="s">
        <v>66</v>
      </c>
      <c r="O2" s="64" t="s">
        <v>165</v>
      </c>
      <c r="P2" s="65"/>
    </row>
    <row r="3" spans="2:20" x14ac:dyDescent="0.5">
      <c r="B3" s="66"/>
      <c r="C3" s="138" t="s">
        <v>68</v>
      </c>
      <c r="D3" s="139"/>
      <c r="E3" s="140"/>
      <c r="F3" s="141"/>
      <c r="G3" s="114"/>
      <c r="H3" s="142"/>
      <c r="I3" s="138" t="s">
        <v>69</v>
      </c>
      <c r="J3" s="139"/>
      <c r="K3" s="140"/>
      <c r="L3" s="70"/>
      <c r="N3" s="72"/>
      <c r="O3" s="73" t="s">
        <v>166</v>
      </c>
      <c r="P3" s="74"/>
    </row>
    <row r="4" spans="2:20" x14ac:dyDescent="0.5">
      <c r="C4" s="76"/>
      <c r="D4" s="77"/>
      <c r="E4" s="78">
        <v>100</v>
      </c>
      <c r="F4" s="79">
        <f>F5/E4</f>
        <v>1.0045062320230107</v>
      </c>
      <c r="G4" s="62"/>
      <c r="H4" s="71"/>
      <c r="I4" s="76"/>
      <c r="J4" s="77"/>
      <c r="K4" s="78">
        <v>1000</v>
      </c>
      <c r="L4" s="79">
        <f>L5/K4</f>
        <v>1.0125215723873444</v>
      </c>
      <c r="N4" s="72"/>
      <c r="O4" s="73" t="s">
        <v>167</v>
      </c>
      <c r="P4" s="74"/>
    </row>
    <row r="5" spans="2:20" x14ac:dyDescent="0.5">
      <c r="C5" s="81" t="s">
        <v>72</v>
      </c>
      <c r="E5" s="82"/>
      <c r="F5" s="83">
        <f>AVERAGE(F8:F17)</f>
        <v>100.45062320230107</v>
      </c>
      <c r="I5" s="81" t="s">
        <v>72</v>
      </c>
      <c r="K5" s="82"/>
      <c r="L5" s="85">
        <f>AVERAGE(L8:L17)</f>
        <v>1012.5215723873443</v>
      </c>
      <c r="N5" s="72"/>
      <c r="O5" s="73" t="s">
        <v>168</v>
      </c>
      <c r="P5" s="74"/>
    </row>
    <row r="6" spans="2:20" x14ac:dyDescent="0.5">
      <c r="C6" s="81" t="s">
        <v>74</v>
      </c>
      <c r="E6" s="86"/>
      <c r="F6" s="87">
        <f>_xlfn.STDEV.S(F8:F17)</f>
        <v>1.1452330160147326</v>
      </c>
      <c r="I6" s="81" t="s">
        <v>74</v>
      </c>
      <c r="K6" s="86"/>
      <c r="L6" s="87">
        <f>_xlfn.STDEV.S(L8:L17)</f>
        <v>3.2542454668400036</v>
      </c>
      <c r="N6" s="72" t="s">
        <v>169</v>
      </c>
      <c r="O6" s="143">
        <v>1.0429999999999999</v>
      </c>
      <c r="P6" s="74" t="s">
        <v>76</v>
      </c>
    </row>
    <row r="7" spans="2:20" x14ac:dyDescent="0.5">
      <c r="C7" s="91"/>
      <c r="D7" s="92" t="s">
        <v>77</v>
      </c>
      <c r="E7" s="93" t="s">
        <v>78</v>
      </c>
      <c r="F7" s="94" t="s">
        <v>79</v>
      </c>
      <c r="G7" s="95"/>
      <c r="H7" s="96"/>
      <c r="I7" s="91"/>
      <c r="J7" s="92" t="s">
        <v>77</v>
      </c>
      <c r="K7" s="93" t="s">
        <v>78</v>
      </c>
      <c r="L7" s="94" t="s">
        <v>79</v>
      </c>
      <c r="N7" s="88" t="s">
        <v>170</v>
      </c>
      <c r="O7" s="144">
        <v>1.0275000000000001</v>
      </c>
      <c r="P7" s="90" t="s">
        <v>76</v>
      </c>
      <c r="T7" s="145"/>
    </row>
    <row r="8" spans="2:20" x14ac:dyDescent="0.5">
      <c r="C8" s="97" t="s">
        <v>171</v>
      </c>
      <c r="D8" s="98">
        <v>0.1037</v>
      </c>
      <c r="E8" s="99">
        <f t="shared" ref="E8:E17" si="0">D8*1000</f>
        <v>103.7</v>
      </c>
      <c r="F8" s="100">
        <f t="shared" ref="F8:F17" si="1">E8/$O$6</f>
        <v>99.424736337488028</v>
      </c>
      <c r="I8" s="81" t="s">
        <v>172</v>
      </c>
      <c r="J8" s="98">
        <v>1.0511999999999999</v>
      </c>
      <c r="K8" s="99">
        <f t="shared" ref="K8:K17" si="2">J8*1000</f>
        <v>1051.1999999999998</v>
      </c>
      <c r="L8" s="100">
        <f>K8/$O$6</f>
        <v>1007.8619367209971</v>
      </c>
    </row>
    <row r="9" spans="2:20" x14ac:dyDescent="0.5">
      <c r="C9" s="97" t="s">
        <v>173</v>
      </c>
      <c r="D9" s="98">
        <v>0.1066</v>
      </c>
      <c r="E9" s="99">
        <f t="shared" si="0"/>
        <v>106.6</v>
      </c>
      <c r="F9" s="100">
        <f t="shared" si="1"/>
        <v>102.20517737296261</v>
      </c>
      <c r="I9" s="81" t="s">
        <v>174</v>
      </c>
      <c r="J9" s="98">
        <v>1.0596000000000001</v>
      </c>
      <c r="K9" s="99">
        <f t="shared" si="2"/>
        <v>1059.6000000000001</v>
      </c>
      <c r="L9" s="100">
        <f t="shared" ref="L9:L17" si="3">K9/$O$6</f>
        <v>1015.9156279961651</v>
      </c>
      <c r="N9" s="58" t="s">
        <v>82</v>
      </c>
      <c r="O9" s="101" t="s">
        <v>18</v>
      </c>
      <c r="P9" s="102"/>
    </row>
    <row r="10" spans="2:20" x14ac:dyDescent="0.5">
      <c r="C10" s="97" t="s">
        <v>175</v>
      </c>
      <c r="D10" s="98">
        <v>0.10440000000000001</v>
      </c>
      <c r="E10" s="99">
        <f t="shared" si="0"/>
        <v>104.4</v>
      </c>
      <c r="F10" s="100">
        <f t="shared" si="1"/>
        <v>100.09587727708535</v>
      </c>
      <c r="I10" s="81" t="s">
        <v>176</v>
      </c>
      <c r="J10" s="98">
        <v>1.0562</v>
      </c>
      <c r="K10" s="99">
        <f t="shared" si="2"/>
        <v>1056.2</v>
      </c>
      <c r="L10" s="100">
        <f t="shared" si="3"/>
        <v>1012.6558005752638</v>
      </c>
      <c r="N10" s="103" t="s">
        <v>85</v>
      </c>
      <c r="O10" s="104" t="s">
        <v>86</v>
      </c>
      <c r="P10" s="105"/>
    </row>
    <row r="11" spans="2:20" x14ac:dyDescent="0.5">
      <c r="C11" s="97" t="s">
        <v>177</v>
      </c>
      <c r="D11" s="98">
        <v>0.1045</v>
      </c>
      <c r="E11" s="99">
        <f t="shared" si="0"/>
        <v>104.5</v>
      </c>
      <c r="F11" s="100">
        <f t="shared" si="1"/>
        <v>100.19175455417067</v>
      </c>
      <c r="I11" s="81" t="s">
        <v>178</v>
      </c>
      <c r="J11" s="98">
        <v>1.0583</v>
      </c>
      <c r="K11" s="99">
        <f t="shared" si="2"/>
        <v>1058.3</v>
      </c>
      <c r="L11" s="100">
        <f t="shared" si="3"/>
        <v>1014.6692233940556</v>
      </c>
    </row>
    <row r="12" spans="2:20" x14ac:dyDescent="0.5">
      <c r="C12" s="97" t="s">
        <v>179</v>
      </c>
      <c r="D12" s="98">
        <v>0.1042</v>
      </c>
      <c r="E12" s="99">
        <f t="shared" si="0"/>
        <v>104.2</v>
      </c>
      <c r="F12" s="100">
        <f t="shared" si="1"/>
        <v>99.904122722914678</v>
      </c>
      <c r="I12" s="81" t="s">
        <v>180</v>
      </c>
      <c r="J12" s="98">
        <v>1.0509999999999999</v>
      </c>
      <c r="K12" s="99">
        <f t="shared" si="2"/>
        <v>1051</v>
      </c>
      <c r="L12" s="100">
        <f t="shared" si="3"/>
        <v>1007.6701821668265</v>
      </c>
      <c r="N12" s="62"/>
    </row>
    <row r="13" spans="2:20" x14ac:dyDescent="0.5">
      <c r="C13" s="97" t="s">
        <v>181</v>
      </c>
      <c r="D13" s="98">
        <v>0.10290000000000001</v>
      </c>
      <c r="E13" s="99">
        <f t="shared" si="0"/>
        <v>102.9</v>
      </c>
      <c r="F13" s="100">
        <f t="shared" si="1"/>
        <v>98.657718120805384</v>
      </c>
      <c r="I13" s="81" t="s">
        <v>182</v>
      </c>
      <c r="J13" s="98">
        <v>1.0539000000000001</v>
      </c>
      <c r="K13" s="99">
        <f t="shared" si="2"/>
        <v>1053.9000000000001</v>
      </c>
      <c r="L13" s="100">
        <f t="shared" si="3"/>
        <v>1010.4506232023012</v>
      </c>
    </row>
    <row r="14" spans="2:20" x14ac:dyDescent="0.5">
      <c r="C14" s="97" t="s">
        <v>183</v>
      </c>
      <c r="D14" s="98">
        <v>0.1052</v>
      </c>
      <c r="E14" s="99">
        <f t="shared" si="0"/>
        <v>105.2</v>
      </c>
      <c r="F14" s="100">
        <f t="shared" si="1"/>
        <v>100.86289549376799</v>
      </c>
      <c r="I14" s="81" t="s">
        <v>184</v>
      </c>
      <c r="J14" s="98">
        <v>1.0558000000000001</v>
      </c>
      <c r="K14" s="99">
        <f t="shared" si="2"/>
        <v>1055.8000000000002</v>
      </c>
      <c r="L14" s="100">
        <f t="shared" si="3"/>
        <v>1012.2722914669226</v>
      </c>
    </row>
    <row r="15" spans="2:20" x14ac:dyDescent="0.5">
      <c r="C15" s="97" t="s">
        <v>185</v>
      </c>
      <c r="D15" s="98">
        <v>0.1041</v>
      </c>
      <c r="E15" s="99">
        <f t="shared" si="0"/>
        <v>104.1</v>
      </c>
      <c r="F15" s="100">
        <f t="shared" si="1"/>
        <v>99.808245445829343</v>
      </c>
      <c r="I15" s="81" t="s">
        <v>186</v>
      </c>
      <c r="J15" s="98">
        <v>1.0547</v>
      </c>
      <c r="K15" s="99">
        <f t="shared" si="2"/>
        <v>1054.7</v>
      </c>
      <c r="L15" s="100">
        <f t="shared" si="3"/>
        <v>1011.2176414189838</v>
      </c>
    </row>
    <row r="16" spans="2:20" x14ac:dyDescent="0.5">
      <c r="C16" s="97" t="s">
        <v>187</v>
      </c>
      <c r="D16" s="98">
        <v>0.1056</v>
      </c>
      <c r="E16" s="99">
        <f t="shared" si="0"/>
        <v>105.6</v>
      </c>
      <c r="F16" s="100">
        <f t="shared" si="1"/>
        <v>101.24640460210931</v>
      </c>
      <c r="I16" s="81" t="s">
        <v>188</v>
      </c>
      <c r="J16" s="98">
        <v>1.0598000000000001</v>
      </c>
      <c r="K16" s="99">
        <f t="shared" si="2"/>
        <v>1059.8000000000002</v>
      </c>
      <c r="L16" s="100">
        <f t="shared" si="3"/>
        <v>1016.1073825503358</v>
      </c>
    </row>
    <row r="17" spans="2:16" x14ac:dyDescent="0.5">
      <c r="C17" s="106" t="s">
        <v>189</v>
      </c>
      <c r="D17" s="107">
        <v>0.1065</v>
      </c>
      <c r="E17" s="108">
        <f t="shared" si="0"/>
        <v>106.5</v>
      </c>
      <c r="F17" s="109">
        <f t="shared" si="1"/>
        <v>102.10930009587729</v>
      </c>
      <c r="I17" s="110" t="s">
        <v>190</v>
      </c>
      <c r="J17" s="107">
        <v>1.0601</v>
      </c>
      <c r="K17" s="108">
        <f t="shared" si="2"/>
        <v>1060.1000000000001</v>
      </c>
      <c r="L17" s="109">
        <f t="shared" si="3"/>
        <v>1016.3950143815917</v>
      </c>
    </row>
    <row r="18" spans="2:16" x14ac:dyDescent="0.5">
      <c r="C18" s="81" t="s">
        <v>93</v>
      </c>
      <c r="D18" s="111"/>
      <c r="E18" s="111" t="s">
        <v>94</v>
      </c>
      <c r="F18" s="83">
        <f>F5-$E$4</f>
        <v>0.45062320230107389</v>
      </c>
      <c r="I18" s="81" t="s">
        <v>93</v>
      </c>
      <c r="J18" s="111"/>
      <c r="K18" s="111" t="s">
        <v>94</v>
      </c>
      <c r="L18" s="83">
        <f>L5-$K$4</f>
        <v>12.521572387344349</v>
      </c>
    </row>
    <row r="19" spans="2:16" x14ac:dyDescent="0.5">
      <c r="C19" s="81" t="s">
        <v>93</v>
      </c>
      <c r="D19" s="111"/>
      <c r="E19" s="111" t="s">
        <v>95</v>
      </c>
      <c r="F19" s="83">
        <f>(100*(F5-$E$4))/F5</f>
        <v>0.44860169895964491</v>
      </c>
      <c r="I19" s="81" t="s">
        <v>93</v>
      </c>
      <c r="J19" s="111"/>
      <c r="K19" s="111" t="s">
        <v>95</v>
      </c>
      <c r="L19" s="83">
        <f>(100*(L5-$K$4))/L5</f>
        <v>1.2366721587788718</v>
      </c>
    </row>
    <row r="20" spans="2:16" x14ac:dyDescent="0.5">
      <c r="C20" s="81" t="s">
        <v>96</v>
      </c>
      <c r="D20" s="111"/>
      <c r="E20" s="111" t="s">
        <v>94</v>
      </c>
      <c r="F20" s="83">
        <f>_xlfn.STDEV.S(F8:F17)</f>
        <v>1.1452330160147326</v>
      </c>
      <c r="I20" s="81" t="s">
        <v>96</v>
      </c>
      <c r="J20" s="111"/>
      <c r="K20" s="111" t="s">
        <v>94</v>
      </c>
      <c r="L20" s="83">
        <f>_xlfn.STDEV.S(L8:L17)</f>
        <v>3.2542454668400036</v>
      </c>
    </row>
    <row r="21" spans="2:16" x14ac:dyDescent="0.5">
      <c r="C21" s="81" t="s">
        <v>96</v>
      </c>
      <c r="D21" s="111"/>
      <c r="E21" s="111" t="s">
        <v>95</v>
      </c>
      <c r="F21" s="83">
        <f>100*(F6/F5)</f>
        <v>1.1400954812478437</v>
      </c>
      <c r="I21" s="81" t="s">
        <v>96</v>
      </c>
      <c r="J21" s="111"/>
      <c r="K21" s="111" t="s">
        <v>95</v>
      </c>
      <c r="L21" s="83">
        <f>100*(L6/L5)</f>
        <v>0.32140011191732698</v>
      </c>
    </row>
    <row r="22" spans="2:16" x14ac:dyDescent="0.5">
      <c r="C22" s="110" t="s">
        <v>97</v>
      </c>
      <c r="D22" s="112"/>
      <c r="E22" s="112" t="s">
        <v>94</v>
      </c>
      <c r="F22" s="113">
        <f>ABS(F18)+2*F20</f>
        <v>2.7410892343305391</v>
      </c>
      <c r="I22" s="110" t="s">
        <v>97</v>
      </c>
      <c r="J22" s="112"/>
      <c r="K22" s="112" t="s">
        <v>94</v>
      </c>
      <c r="L22" s="113">
        <f>ABS(L18)+2*L20</f>
        <v>19.030063321024357</v>
      </c>
    </row>
    <row r="24" spans="2:16" x14ac:dyDescent="0.5">
      <c r="B24" s="57">
        <v>2</v>
      </c>
      <c r="C24" s="58" t="s">
        <v>440</v>
      </c>
      <c r="D24" s="59"/>
      <c r="E24" s="60"/>
      <c r="F24" s="61"/>
      <c r="G24" s="62"/>
      <c r="H24" s="57">
        <v>10</v>
      </c>
      <c r="I24" s="58" t="s">
        <v>439</v>
      </c>
      <c r="J24" s="59"/>
      <c r="K24" s="60"/>
      <c r="L24" s="61"/>
      <c r="N24" s="63" t="s">
        <v>66</v>
      </c>
      <c r="O24" s="64" t="s">
        <v>191</v>
      </c>
      <c r="P24" s="65"/>
    </row>
    <row r="25" spans="2:16" x14ac:dyDescent="0.5">
      <c r="B25" s="66"/>
      <c r="C25" s="138" t="s">
        <v>68</v>
      </c>
      <c r="D25" s="68"/>
      <c r="E25" s="69"/>
      <c r="F25" s="70"/>
      <c r="G25" s="62"/>
      <c r="H25" s="71"/>
      <c r="I25" s="138" t="s">
        <v>69</v>
      </c>
      <c r="J25" s="68"/>
      <c r="K25" s="69"/>
      <c r="L25" s="70"/>
      <c r="N25" s="72"/>
      <c r="O25" s="73" t="s">
        <v>166</v>
      </c>
      <c r="P25" s="74"/>
    </row>
    <row r="26" spans="2:16" x14ac:dyDescent="0.5">
      <c r="C26" s="76"/>
      <c r="D26" s="77"/>
      <c r="E26" s="78">
        <v>100</v>
      </c>
      <c r="F26" s="79">
        <f>F27/E26</f>
        <v>0.98092042186001915</v>
      </c>
      <c r="G26" s="62"/>
      <c r="H26" s="71"/>
      <c r="I26" s="76"/>
      <c r="J26" s="77"/>
      <c r="K26" s="78">
        <v>1000</v>
      </c>
      <c r="L26" s="79">
        <f>L27/K26</f>
        <v>1.0107670182166826</v>
      </c>
      <c r="N26" s="72"/>
      <c r="O26" s="73" t="s">
        <v>167</v>
      </c>
      <c r="P26" s="74"/>
    </row>
    <row r="27" spans="2:16" x14ac:dyDescent="0.5">
      <c r="C27" s="81" t="s">
        <v>72</v>
      </c>
      <c r="E27" s="82"/>
      <c r="F27" s="83">
        <f>AVERAGE(F30:F39)</f>
        <v>98.092042186001919</v>
      </c>
      <c r="I27" s="81" t="s">
        <v>72</v>
      </c>
      <c r="K27" s="82"/>
      <c r="L27" s="85">
        <f>AVERAGE(L30:L39)</f>
        <v>1010.7670182166827</v>
      </c>
      <c r="N27" s="72"/>
      <c r="O27" s="73" t="s">
        <v>168</v>
      </c>
      <c r="P27" s="74"/>
    </row>
    <row r="28" spans="2:16" x14ac:dyDescent="0.5">
      <c r="C28" s="81" t="s">
        <v>74</v>
      </c>
      <c r="E28" s="86"/>
      <c r="F28" s="87">
        <f>_xlfn.STDEV.S(F30:F39)</f>
        <v>0.55805004698598515</v>
      </c>
      <c r="I28" s="81" t="s">
        <v>74</v>
      </c>
      <c r="K28" s="99"/>
      <c r="L28" s="87">
        <f>_xlfn.STDEV.S(L30:L39)</f>
        <v>1.2887481704738379</v>
      </c>
      <c r="N28" s="72" t="s">
        <v>169</v>
      </c>
      <c r="O28" s="143">
        <v>1.0429999999999999</v>
      </c>
      <c r="P28" s="74" t="s">
        <v>76</v>
      </c>
    </row>
    <row r="29" spans="2:16" x14ac:dyDescent="0.5">
      <c r="C29" s="91"/>
      <c r="D29" s="92" t="s">
        <v>77</v>
      </c>
      <c r="E29" s="93" t="s">
        <v>78</v>
      </c>
      <c r="F29" s="94" t="s">
        <v>79</v>
      </c>
      <c r="G29" s="95"/>
      <c r="H29" s="96"/>
      <c r="I29" s="91"/>
      <c r="J29" s="92" t="s">
        <v>77</v>
      </c>
      <c r="K29" s="93" t="s">
        <v>78</v>
      </c>
      <c r="L29" s="94" t="s">
        <v>79</v>
      </c>
      <c r="N29" s="88" t="s">
        <v>170</v>
      </c>
      <c r="O29" s="144">
        <v>1.0275000000000001</v>
      </c>
      <c r="P29" s="90" t="s">
        <v>76</v>
      </c>
    </row>
    <row r="30" spans="2:16" x14ac:dyDescent="0.5">
      <c r="C30" s="97" t="s">
        <v>181</v>
      </c>
      <c r="D30" s="98">
        <v>0.10290000000000001</v>
      </c>
      <c r="E30" s="99">
        <f t="shared" ref="E30:E39" si="4">D30*1000</f>
        <v>102.9</v>
      </c>
      <c r="F30" s="100">
        <f t="shared" ref="F30:F39" si="5">E30/$O$6</f>
        <v>98.657718120805384</v>
      </c>
      <c r="I30" s="81" t="s">
        <v>192</v>
      </c>
      <c r="J30" s="98">
        <v>1.054</v>
      </c>
      <c r="K30" s="99">
        <f t="shared" ref="K30:K39" si="6">J30*1000</f>
        <v>1054</v>
      </c>
      <c r="L30" s="100">
        <f t="shared" ref="L30:L39" si="7">K30/$O$6</f>
        <v>1010.5465004793865</v>
      </c>
    </row>
    <row r="31" spans="2:16" x14ac:dyDescent="0.5">
      <c r="C31" s="97" t="s">
        <v>193</v>
      </c>
      <c r="D31" s="98">
        <v>0.1016</v>
      </c>
      <c r="E31" s="99">
        <f t="shared" si="4"/>
        <v>101.6</v>
      </c>
      <c r="F31" s="100">
        <f t="shared" si="5"/>
        <v>97.411313518696076</v>
      </c>
      <c r="I31" s="81" t="s">
        <v>186</v>
      </c>
      <c r="J31" s="98">
        <v>1.0547</v>
      </c>
      <c r="K31" s="99">
        <f t="shared" si="6"/>
        <v>1054.7</v>
      </c>
      <c r="L31" s="100">
        <f t="shared" si="7"/>
        <v>1011.2176414189838</v>
      </c>
      <c r="N31" s="58" t="s">
        <v>82</v>
      </c>
      <c r="O31" s="101" t="s">
        <v>18</v>
      </c>
      <c r="P31" s="102"/>
    </row>
    <row r="32" spans="2:16" x14ac:dyDescent="0.5">
      <c r="C32" s="97" t="s">
        <v>194</v>
      </c>
      <c r="D32" s="98">
        <v>0.1021</v>
      </c>
      <c r="E32" s="99">
        <f t="shared" si="4"/>
        <v>102.1</v>
      </c>
      <c r="F32" s="100">
        <f t="shared" si="5"/>
        <v>97.890699904122727</v>
      </c>
      <c r="I32" s="81" t="s">
        <v>195</v>
      </c>
      <c r="J32" s="98">
        <v>1.0531999999999999</v>
      </c>
      <c r="K32" s="99">
        <f t="shared" si="6"/>
        <v>1053.1999999999998</v>
      </c>
      <c r="L32" s="100">
        <f t="shared" si="7"/>
        <v>1009.7794822627036</v>
      </c>
      <c r="N32" s="103" t="s">
        <v>85</v>
      </c>
      <c r="O32" s="104" t="s">
        <v>102</v>
      </c>
      <c r="P32" s="105"/>
    </row>
    <row r="33" spans="2:16" x14ac:dyDescent="0.5">
      <c r="C33" s="97" t="s">
        <v>196</v>
      </c>
      <c r="D33" s="98">
        <v>0.1018</v>
      </c>
      <c r="E33" s="99">
        <f t="shared" si="4"/>
        <v>101.8</v>
      </c>
      <c r="F33" s="100">
        <f t="shared" si="5"/>
        <v>97.603068072866733</v>
      </c>
      <c r="I33" s="81" t="s">
        <v>176</v>
      </c>
      <c r="J33" s="98">
        <v>1.0562</v>
      </c>
      <c r="K33" s="99">
        <f t="shared" si="6"/>
        <v>1056.2</v>
      </c>
      <c r="L33" s="100">
        <f t="shared" si="7"/>
        <v>1012.6558005752638</v>
      </c>
    </row>
    <row r="34" spans="2:16" x14ac:dyDescent="0.5">
      <c r="C34" s="97" t="s">
        <v>197</v>
      </c>
      <c r="D34" s="98">
        <v>0.1027</v>
      </c>
      <c r="E34" s="99">
        <f t="shared" si="4"/>
        <v>102.7</v>
      </c>
      <c r="F34" s="100">
        <f t="shared" si="5"/>
        <v>98.465963566634713</v>
      </c>
      <c r="I34" s="81" t="s">
        <v>198</v>
      </c>
      <c r="J34" s="98">
        <v>1.0544</v>
      </c>
      <c r="K34" s="99">
        <f t="shared" si="6"/>
        <v>1054.4000000000001</v>
      </c>
      <c r="L34" s="100">
        <f t="shared" si="7"/>
        <v>1010.9300095877279</v>
      </c>
      <c r="N34" s="146"/>
      <c r="O34" s="147"/>
      <c r="P34" s="147"/>
    </row>
    <row r="35" spans="2:16" x14ac:dyDescent="0.5">
      <c r="C35" s="97" t="s">
        <v>196</v>
      </c>
      <c r="D35" s="98">
        <v>0.1018</v>
      </c>
      <c r="E35" s="99">
        <f t="shared" si="4"/>
        <v>101.8</v>
      </c>
      <c r="F35" s="100">
        <f t="shared" si="5"/>
        <v>97.603068072866733</v>
      </c>
      <c r="I35" s="81" t="s">
        <v>199</v>
      </c>
      <c r="J35" s="98">
        <v>1.0548999999999999</v>
      </c>
      <c r="K35" s="99">
        <f t="shared" si="6"/>
        <v>1054.8999999999999</v>
      </c>
      <c r="L35" s="100">
        <f t="shared" si="7"/>
        <v>1011.4093959731543</v>
      </c>
      <c r="N35" s="147"/>
      <c r="O35" s="147"/>
      <c r="P35" s="147"/>
    </row>
    <row r="36" spans="2:16" x14ac:dyDescent="0.5">
      <c r="C36" s="97" t="s">
        <v>200</v>
      </c>
      <c r="D36" s="98">
        <v>0.1017</v>
      </c>
      <c r="E36" s="99">
        <f t="shared" si="4"/>
        <v>101.7</v>
      </c>
      <c r="F36" s="100">
        <f t="shared" si="5"/>
        <v>97.507190795781412</v>
      </c>
      <c r="I36" s="81" t="s">
        <v>201</v>
      </c>
      <c r="J36" s="98">
        <v>1.0513999999999999</v>
      </c>
      <c r="K36" s="99">
        <f t="shared" si="6"/>
        <v>1051.3999999999999</v>
      </c>
      <c r="L36" s="100">
        <f t="shared" si="7"/>
        <v>1008.0536912751677</v>
      </c>
      <c r="N36" s="147"/>
      <c r="O36" s="147"/>
      <c r="P36" s="147"/>
    </row>
    <row r="37" spans="2:16" x14ac:dyDescent="0.5">
      <c r="C37" s="97" t="s">
        <v>202</v>
      </c>
      <c r="D37" s="98">
        <v>0.1031</v>
      </c>
      <c r="E37" s="99">
        <f t="shared" si="4"/>
        <v>103.1</v>
      </c>
      <c r="F37" s="100">
        <f t="shared" si="5"/>
        <v>98.849472674976028</v>
      </c>
      <c r="I37" s="81" t="s">
        <v>203</v>
      </c>
      <c r="J37" s="98">
        <v>1.0548</v>
      </c>
      <c r="K37" s="99">
        <f t="shared" si="6"/>
        <v>1054.8</v>
      </c>
      <c r="L37" s="100">
        <f t="shared" si="7"/>
        <v>1011.3135186960691</v>
      </c>
      <c r="N37" s="147"/>
      <c r="O37" s="147"/>
      <c r="P37" s="147"/>
    </row>
    <row r="38" spans="2:16" x14ac:dyDescent="0.5">
      <c r="C38" s="97" t="s">
        <v>204</v>
      </c>
      <c r="D38" s="98">
        <v>0.10299999999999999</v>
      </c>
      <c r="E38" s="99">
        <f t="shared" si="4"/>
        <v>103</v>
      </c>
      <c r="F38" s="100">
        <f t="shared" si="5"/>
        <v>98.753595397890706</v>
      </c>
      <c r="I38" s="81" t="s">
        <v>205</v>
      </c>
      <c r="J38" s="98">
        <v>1.0532999999999999</v>
      </c>
      <c r="K38" s="99">
        <f t="shared" si="6"/>
        <v>1053.3</v>
      </c>
      <c r="L38" s="100">
        <f t="shared" si="7"/>
        <v>1009.8753595397891</v>
      </c>
      <c r="N38" s="147"/>
      <c r="O38" s="147"/>
      <c r="P38" s="147"/>
    </row>
    <row r="39" spans="2:16" x14ac:dyDescent="0.5">
      <c r="C39" s="106" t="s">
        <v>206</v>
      </c>
      <c r="D39" s="107">
        <v>0.1024</v>
      </c>
      <c r="E39" s="108">
        <f t="shared" si="4"/>
        <v>102.4</v>
      </c>
      <c r="F39" s="109">
        <f t="shared" si="5"/>
        <v>98.178331735378734</v>
      </c>
      <c r="I39" s="110" t="s">
        <v>207</v>
      </c>
      <c r="J39" s="107">
        <v>1.0553999999999999</v>
      </c>
      <c r="K39" s="108">
        <f t="shared" si="6"/>
        <v>1055.3999999999999</v>
      </c>
      <c r="L39" s="109">
        <f t="shared" si="7"/>
        <v>1011.888782358581</v>
      </c>
      <c r="N39" s="147"/>
      <c r="O39" s="147"/>
      <c r="P39" s="147"/>
    </row>
    <row r="40" spans="2:16" x14ac:dyDescent="0.5">
      <c r="C40" s="81" t="s">
        <v>93</v>
      </c>
      <c r="D40" s="111"/>
      <c r="E40" s="111" t="s">
        <v>94</v>
      </c>
      <c r="F40" s="83">
        <f>F27-$E$4</f>
        <v>-1.9079578139980811</v>
      </c>
      <c r="I40" s="81" t="s">
        <v>93</v>
      </c>
      <c r="J40" s="111"/>
      <c r="K40" s="111" t="s">
        <v>94</v>
      </c>
      <c r="L40" s="83">
        <f>L27-$K$4</f>
        <v>10.767018216682686</v>
      </c>
      <c r="N40" s="147"/>
      <c r="O40" s="147"/>
      <c r="P40" s="147"/>
    </row>
    <row r="41" spans="2:16" x14ac:dyDescent="0.5">
      <c r="C41" s="81" t="s">
        <v>93</v>
      </c>
      <c r="D41" s="111"/>
      <c r="E41" s="111" t="s">
        <v>95</v>
      </c>
      <c r="F41" s="83">
        <f>(100*(F27-$E$4))/F27</f>
        <v>-1.9450689082201138</v>
      </c>
      <c r="I41" s="81" t="s">
        <v>93</v>
      </c>
      <c r="J41" s="111"/>
      <c r="K41" s="111" t="s">
        <v>95</v>
      </c>
      <c r="L41" s="83">
        <f>(100*(L27-$K$4))/L27</f>
        <v>1.0652324445329806</v>
      </c>
    </row>
    <row r="42" spans="2:16" x14ac:dyDescent="0.5">
      <c r="C42" s="81" t="s">
        <v>96</v>
      </c>
      <c r="D42" s="111"/>
      <c r="E42" s="111" t="s">
        <v>94</v>
      </c>
      <c r="F42" s="83">
        <f>_xlfn.STDEV.S(F30:F39)</f>
        <v>0.55805004698598515</v>
      </c>
      <c r="I42" s="81" t="s">
        <v>96</v>
      </c>
      <c r="J42" s="111"/>
      <c r="K42" s="111" t="s">
        <v>94</v>
      </c>
      <c r="L42" s="83">
        <f>_xlfn.STDEV.S(L30:L39)</f>
        <v>1.2887481704738379</v>
      </c>
    </row>
    <row r="43" spans="2:16" x14ac:dyDescent="0.5">
      <c r="C43" s="81" t="s">
        <v>96</v>
      </c>
      <c r="D43" s="111"/>
      <c r="E43" s="111" t="s">
        <v>95</v>
      </c>
      <c r="F43" s="83">
        <f>100*(F28/F27)</f>
        <v>0.56890450494221734</v>
      </c>
      <c r="I43" s="81" t="s">
        <v>96</v>
      </c>
      <c r="J43" s="111"/>
      <c r="K43" s="111" t="s">
        <v>95</v>
      </c>
      <c r="L43" s="83">
        <f>100*(L28/L27)</f>
        <v>0.12750200068336254</v>
      </c>
    </row>
    <row r="44" spans="2:16" x14ac:dyDescent="0.5">
      <c r="C44" s="110" t="s">
        <v>97</v>
      </c>
      <c r="D44" s="112"/>
      <c r="E44" s="112" t="s">
        <v>94</v>
      </c>
      <c r="F44" s="113">
        <f>ABS(F40)+2*F42</f>
        <v>3.0240579079700511</v>
      </c>
      <c r="I44" s="110" t="s">
        <v>97</v>
      </c>
      <c r="J44" s="112"/>
      <c r="K44" s="112" t="s">
        <v>94</v>
      </c>
      <c r="L44" s="113">
        <f>ABS(L40)+2*L42</f>
        <v>13.344514557630362</v>
      </c>
    </row>
    <row r="46" spans="2:16" x14ac:dyDescent="0.5">
      <c r="B46" s="57">
        <v>3</v>
      </c>
      <c r="C46" s="58" t="s">
        <v>440</v>
      </c>
      <c r="D46" s="59"/>
      <c r="E46" s="60"/>
      <c r="F46" s="61">
        <v>42521</v>
      </c>
      <c r="G46" s="62"/>
      <c r="H46" s="57">
        <v>11</v>
      </c>
      <c r="I46" s="58" t="s">
        <v>439</v>
      </c>
      <c r="J46" s="59"/>
      <c r="K46" s="60"/>
      <c r="L46" s="61">
        <v>42521</v>
      </c>
      <c r="N46" s="63" t="s">
        <v>66</v>
      </c>
      <c r="O46" s="64" t="s">
        <v>191</v>
      </c>
      <c r="P46" s="65"/>
    </row>
    <row r="47" spans="2:16" x14ac:dyDescent="0.5">
      <c r="B47" s="66"/>
      <c r="C47" s="67" t="s">
        <v>68</v>
      </c>
      <c r="D47" s="68"/>
      <c r="E47" s="69"/>
      <c r="F47" s="70"/>
      <c r="G47" s="62"/>
      <c r="H47" s="71"/>
      <c r="I47" s="67" t="s">
        <v>69</v>
      </c>
      <c r="J47" s="68"/>
      <c r="K47" s="69"/>
      <c r="L47" s="70"/>
      <c r="N47" s="72"/>
      <c r="O47" s="73" t="s">
        <v>166</v>
      </c>
      <c r="P47" s="74"/>
    </row>
    <row r="48" spans="2:16" x14ac:dyDescent="0.5">
      <c r="C48" s="76"/>
      <c r="D48" s="77"/>
      <c r="E48" s="78">
        <v>100</v>
      </c>
      <c r="F48" s="79">
        <f>F49/E48</f>
        <v>0.99894534995206152</v>
      </c>
      <c r="G48" s="62"/>
      <c r="H48" s="71"/>
      <c r="I48" s="76"/>
      <c r="J48" s="77"/>
      <c r="K48" s="78">
        <v>1000</v>
      </c>
      <c r="L48" s="79">
        <f>L49/K48</f>
        <v>1.0037200383509111</v>
      </c>
      <c r="N48" s="72"/>
      <c r="O48" s="73" t="s">
        <v>167</v>
      </c>
      <c r="P48" s="74"/>
    </row>
    <row r="49" spans="3:16" x14ac:dyDescent="0.5">
      <c r="C49" s="81" t="s">
        <v>72</v>
      </c>
      <c r="E49" s="82"/>
      <c r="F49" s="83">
        <f>AVERAGE(F52:F61)</f>
        <v>99.894534995206158</v>
      </c>
      <c r="I49" s="81" t="s">
        <v>72</v>
      </c>
      <c r="K49" s="82"/>
      <c r="L49" s="85">
        <f>AVERAGE(L52:L61)</f>
        <v>1003.720038350911</v>
      </c>
      <c r="N49" s="72"/>
      <c r="O49" s="73" t="s">
        <v>168</v>
      </c>
      <c r="P49" s="74"/>
    </row>
    <row r="50" spans="3:16" x14ac:dyDescent="0.5">
      <c r="C50" s="81" t="s">
        <v>74</v>
      </c>
      <c r="E50" s="86"/>
      <c r="F50" s="87">
        <f>_xlfn.STDEV.S(F52:F61)</f>
        <v>0.6430849192757665</v>
      </c>
      <c r="I50" s="81" t="s">
        <v>74</v>
      </c>
      <c r="K50" s="99"/>
      <c r="L50" s="87">
        <f>_xlfn.STDEV.S(L52:L61)</f>
        <v>2.9446796225945389</v>
      </c>
      <c r="N50" s="72" t="s">
        <v>169</v>
      </c>
      <c r="O50" s="143">
        <v>1.0429999999999999</v>
      </c>
      <c r="P50" s="74" t="s">
        <v>76</v>
      </c>
    </row>
    <row r="51" spans="3:16" x14ac:dyDescent="0.5">
      <c r="C51" s="91"/>
      <c r="D51" s="92" t="s">
        <v>77</v>
      </c>
      <c r="E51" s="93" t="s">
        <v>78</v>
      </c>
      <c r="F51" s="94" t="s">
        <v>79</v>
      </c>
      <c r="G51" s="95"/>
      <c r="H51" s="96"/>
      <c r="I51" s="91"/>
      <c r="J51" s="92" t="s">
        <v>77</v>
      </c>
      <c r="K51" s="93" t="s">
        <v>78</v>
      </c>
      <c r="L51" s="94" t="s">
        <v>79</v>
      </c>
      <c r="N51" s="88" t="s">
        <v>170</v>
      </c>
      <c r="O51" s="144">
        <v>1.0275000000000001</v>
      </c>
      <c r="P51" s="90" t="s">
        <v>76</v>
      </c>
    </row>
    <row r="52" spans="3:16" x14ac:dyDescent="0.5">
      <c r="C52" s="81" t="s">
        <v>208</v>
      </c>
      <c r="D52" s="98">
        <v>0.1046</v>
      </c>
      <c r="E52" s="99">
        <f t="shared" ref="E52:E61" si="8">D52*1000</f>
        <v>104.6</v>
      </c>
      <c r="F52" s="100">
        <f t="shared" ref="F52:F61" si="9">E52/$O$6</f>
        <v>100.28763183125599</v>
      </c>
      <c r="I52" s="81" t="s">
        <v>209</v>
      </c>
      <c r="J52" s="98">
        <v>1.0490999999999999</v>
      </c>
      <c r="K52" s="99">
        <f t="shared" ref="K52:K61" si="10">J52*1000</f>
        <v>1049.0999999999999</v>
      </c>
      <c r="L52" s="100">
        <f t="shared" ref="L52:L61" si="11">K52/$O$6</f>
        <v>1005.8485139022051</v>
      </c>
    </row>
    <row r="53" spans="3:16" x14ac:dyDescent="0.5">
      <c r="C53" s="81" t="s">
        <v>208</v>
      </c>
      <c r="D53" s="98">
        <v>0.1046</v>
      </c>
      <c r="E53" s="99">
        <f t="shared" si="8"/>
        <v>104.6</v>
      </c>
      <c r="F53" s="100">
        <f t="shared" si="9"/>
        <v>100.28763183125599</v>
      </c>
      <c r="I53" s="81" t="s">
        <v>210</v>
      </c>
      <c r="J53" s="98">
        <v>1.0438000000000001</v>
      </c>
      <c r="K53" s="99">
        <f t="shared" si="10"/>
        <v>1043.8</v>
      </c>
      <c r="L53" s="100">
        <f t="shared" si="11"/>
        <v>1000.7670182166827</v>
      </c>
      <c r="N53" s="58" t="s">
        <v>82</v>
      </c>
      <c r="O53" s="101" t="s">
        <v>20</v>
      </c>
      <c r="P53" s="102"/>
    </row>
    <row r="54" spans="3:16" x14ac:dyDescent="0.5">
      <c r="C54" s="81" t="s">
        <v>211</v>
      </c>
      <c r="D54" s="98">
        <v>0.1043</v>
      </c>
      <c r="E54" s="99">
        <f t="shared" si="8"/>
        <v>104.3</v>
      </c>
      <c r="F54" s="100">
        <f t="shared" si="9"/>
        <v>100</v>
      </c>
      <c r="I54" s="81" t="s">
        <v>212</v>
      </c>
      <c r="J54" s="98">
        <v>1.0418000000000001</v>
      </c>
      <c r="K54" s="99">
        <f t="shared" si="10"/>
        <v>1041.8</v>
      </c>
      <c r="L54" s="100">
        <f t="shared" si="11"/>
        <v>998.84947267497603</v>
      </c>
      <c r="N54" s="103" t="s">
        <v>85</v>
      </c>
      <c r="O54" s="104" t="s">
        <v>86</v>
      </c>
      <c r="P54" s="105"/>
    </row>
    <row r="55" spans="3:16" x14ac:dyDescent="0.5">
      <c r="C55" s="81" t="s">
        <v>213</v>
      </c>
      <c r="D55" s="98">
        <v>0.10489999999999999</v>
      </c>
      <c r="E55" s="99">
        <f t="shared" si="8"/>
        <v>104.89999999999999</v>
      </c>
      <c r="F55" s="100">
        <f t="shared" si="9"/>
        <v>100.57526366251199</v>
      </c>
      <c r="I55" s="81" t="s">
        <v>214</v>
      </c>
      <c r="J55" s="98">
        <v>1.0437000000000001</v>
      </c>
      <c r="K55" s="99">
        <f t="shared" si="10"/>
        <v>1043.7</v>
      </c>
      <c r="L55" s="100">
        <f t="shared" si="11"/>
        <v>1000.6711409395974</v>
      </c>
    </row>
    <row r="56" spans="3:16" x14ac:dyDescent="0.5">
      <c r="C56" s="81" t="s">
        <v>179</v>
      </c>
      <c r="D56" s="98">
        <v>0.1042</v>
      </c>
      <c r="E56" s="99">
        <f t="shared" si="8"/>
        <v>104.2</v>
      </c>
      <c r="F56" s="100">
        <f t="shared" si="9"/>
        <v>99.904122722914678</v>
      </c>
      <c r="I56" s="81" t="s">
        <v>215</v>
      </c>
      <c r="J56" s="98">
        <v>1.0475000000000001</v>
      </c>
      <c r="K56" s="99">
        <f t="shared" si="10"/>
        <v>1047.5</v>
      </c>
      <c r="L56" s="100">
        <f t="shared" si="11"/>
        <v>1004.31447746884</v>
      </c>
      <c r="N56" s="62"/>
    </row>
    <row r="57" spans="3:16" x14ac:dyDescent="0.5">
      <c r="C57" s="81" t="s">
        <v>177</v>
      </c>
      <c r="D57" s="98">
        <v>0.1045</v>
      </c>
      <c r="E57" s="99">
        <f t="shared" si="8"/>
        <v>104.5</v>
      </c>
      <c r="F57" s="100">
        <f t="shared" si="9"/>
        <v>100.19175455417067</v>
      </c>
      <c r="I57" s="81" t="s">
        <v>216</v>
      </c>
      <c r="J57" s="98">
        <v>1.0449999999999999</v>
      </c>
      <c r="K57" s="99">
        <f t="shared" si="10"/>
        <v>1045</v>
      </c>
      <c r="L57" s="100">
        <f t="shared" si="11"/>
        <v>1001.9175455417067</v>
      </c>
    </row>
    <row r="58" spans="3:16" x14ac:dyDescent="0.5">
      <c r="C58" s="81" t="s">
        <v>175</v>
      </c>
      <c r="D58" s="98">
        <v>0.10440000000000001</v>
      </c>
      <c r="E58" s="99">
        <f t="shared" si="8"/>
        <v>104.4</v>
      </c>
      <c r="F58" s="100">
        <f t="shared" si="9"/>
        <v>100.09587727708535</v>
      </c>
      <c r="I58" s="81" t="s">
        <v>217</v>
      </c>
      <c r="J58" s="98">
        <v>1.0496000000000001</v>
      </c>
      <c r="K58" s="99">
        <f t="shared" si="10"/>
        <v>1049.6000000000001</v>
      </c>
      <c r="L58" s="100">
        <f t="shared" si="11"/>
        <v>1006.327900287632</v>
      </c>
    </row>
    <row r="59" spans="3:16" x14ac:dyDescent="0.5">
      <c r="C59" s="81" t="s">
        <v>175</v>
      </c>
      <c r="D59" s="98">
        <v>0.10440000000000001</v>
      </c>
      <c r="E59" s="99">
        <f t="shared" si="8"/>
        <v>104.4</v>
      </c>
      <c r="F59" s="100">
        <f t="shared" si="9"/>
        <v>100.09587727708535</v>
      </c>
      <c r="I59" s="81" t="s">
        <v>218</v>
      </c>
      <c r="J59" s="98">
        <v>1.048</v>
      </c>
      <c r="K59" s="99">
        <f t="shared" si="10"/>
        <v>1048</v>
      </c>
      <c r="L59" s="100">
        <f t="shared" si="11"/>
        <v>1004.7938638542666</v>
      </c>
    </row>
    <row r="60" spans="3:16" x14ac:dyDescent="0.5">
      <c r="C60" s="81" t="s">
        <v>219</v>
      </c>
      <c r="D60" s="98">
        <v>0.1033</v>
      </c>
      <c r="E60" s="99">
        <f t="shared" si="8"/>
        <v>103.3</v>
      </c>
      <c r="F60" s="100">
        <f t="shared" si="9"/>
        <v>99.041227229146699</v>
      </c>
      <c r="I60" s="81" t="s">
        <v>217</v>
      </c>
      <c r="J60" s="98">
        <v>1.0496000000000001</v>
      </c>
      <c r="K60" s="99">
        <f t="shared" si="10"/>
        <v>1049.6000000000001</v>
      </c>
      <c r="L60" s="100">
        <f t="shared" si="11"/>
        <v>1006.327900287632</v>
      </c>
    </row>
    <row r="61" spans="3:16" x14ac:dyDescent="0.5">
      <c r="C61" s="110" t="s">
        <v>197</v>
      </c>
      <c r="D61" s="107">
        <v>0.1027</v>
      </c>
      <c r="E61" s="108">
        <f t="shared" si="8"/>
        <v>102.7</v>
      </c>
      <c r="F61" s="109">
        <f t="shared" si="9"/>
        <v>98.465963566634713</v>
      </c>
      <c r="I61" s="110" t="s">
        <v>220</v>
      </c>
      <c r="J61" s="107">
        <v>1.0507</v>
      </c>
      <c r="K61" s="108">
        <f t="shared" si="10"/>
        <v>1050.7</v>
      </c>
      <c r="L61" s="109">
        <f t="shared" si="11"/>
        <v>1007.3825503355706</v>
      </c>
    </row>
    <row r="62" spans="3:16" x14ac:dyDescent="0.5">
      <c r="C62" s="81" t="s">
        <v>93</v>
      </c>
      <c r="D62" s="111"/>
      <c r="E62" s="111" t="s">
        <v>94</v>
      </c>
      <c r="F62" s="83">
        <f>F49-$E$4</f>
        <v>-0.10546500479384235</v>
      </c>
      <c r="I62" s="81" t="s">
        <v>93</v>
      </c>
      <c r="J62" s="111"/>
      <c r="K62" s="111" t="s">
        <v>94</v>
      </c>
      <c r="L62" s="83">
        <f>L49-$K$4</f>
        <v>3.7200383509109543</v>
      </c>
    </row>
    <row r="63" spans="3:16" x14ac:dyDescent="0.5">
      <c r="C63" s="81" t="s">
        <v>93</v>
      </c>
      <c r="D63" s="111"/>
      <c r="E63" s="111" t="s">
        <v>95</v>
      </c>
      <c r="F63" s="83">
        <f>(100*(F49-$E$4))/F49</f>
        <v>-0.10557635089737744</v>
      </c>
      <c r="I63" s="81" t="s">
        <v>93</v>
      </c>
      <c r="J63" s="111"/>
      <c r="K63" s="111" t="s">
        <v>95</v>
      </c>
      <c r="L63" s="83">
        <f>(100*(L49-$K$4))/L49</f>
        <v>0.37062509552194378</v>
      </c>
    </row>
    <row r="64" spans="3:16" x14ac:dyDescent="0.5">
      <c r="C64" s="81" t="s">
        <v>96</v>
      </c>
      <c r="D64" s="111"/>
      <c r="E64" s="111" t="s">
        <v>94</v>
      </c>
      <c r="F64" s="83">
        <f>_xlfn.STDEV.S(F52:F61)</f>
        <v>0.6430849192757665</v>
      </c>
      <c r="I64" s="81" t="s">
        <v>96</v>
      </c>
      <c r="J64" s="111"/>
      <c r="K64" s="111" t="s">
        <v>94</v>
      </c>
      <c r="L64" s="83">
        <f>_xlfn.STDEV.S(L52:L61)</f>
        <v>2.9446796225945389</v>
      </c>
    </row>
    <row r="65" spans="2:16" x14ac:dyDescent="0.5">
      <c r="C65" s="81" t="s">
        <v>96</v>
      </c>
      <c r="D65" s="111"/>
      <c r="E65" s="111" t="s">
        <v>95</v>
      </c>
      <c r="F65" s="83">
        <f>100*(F50/F49)</f>
        <v>0.64376386486670922</v>
      </c>
      <c r="I65" s="81" t="s">
        <v>96</v>
      </c>
      <c r="J65" s="111"/>
      <c r="K65" s="111" t="s">
        <v>95</v>
      </c>
      <c r="L65" s="83">
        <f>100*(L50/L49)</f>
        <v>0.29337659009304828</v>
      </c>
    </row>
    <row r="66" spans="2:16" x14ac:dyDescent="0.5">
      <c r="C66" s="110" t="s">
        <v>97</v>
      </c>
      <c r="D66" s="112"/>
      <c r="E66" s="112" t="s">
        <v>94</v>
      </c>
      <c r="F66" s="113">
        <f>ABS(F62)+2*F64</f>
        <v>1.3916348433453753</v>
      </c>
      <c r="I66" s="110" t="s">
        <v>97</v>
      </c>
      <c r="J66" s="112"/>
      <c r="K66" s="112" t="s">
        <v>94</v>
      </c>
      <c r="L66" s="113">
        <f>ABS(L62)+2*L64</f>
        <v>9.6093975961000311</v>
      </c>
    </row>
    <row r="68" spans="2:16" x14ac:dyDescent="0.5">
      <c r="B68" s="57">
        <v>4</v>
      </c>
      <c r="C68" s="58" t="s">
        <v>440</v>
      </c>
      <c r="D68" s="59"/>
      <c r="E68" s="60"/>
      <c r="F68" s="61">
        <v>42521</v>
      </c>
      <c r="G68" s="62"/>
      <c r="H68" s="57">
        <v>12</v>
      </c>
      <c r="I68" s="58" t="s">
        <v>439</v>
      </c>
      <c r="J68" s="59"/>
      <c r="K68" s="60"/>
      <c r="L68" s="61">
        <v>42521</v>
      </c>
      <c r="N68" s="63" t="s">
        <v>66</v>
      </c>
      <c r="O68" s="64" t="s">
        <v>191</v>
      </c>
      <c r="P68" s="65"/>
    </row>
    <row r="69" spans="2:16" x14ac:dyDescent="0.5">
      <c r="B69" s="66"/>
      <c r="C69" s="67" t="s">
        <v>68</v>
      </c>
      <c r="D69" s="68"/>
      <c r="E69" s="69"/>
      <c r="F69" s="70"/>
      <c r="G69" s="62"/>
      <c r="H69" s="71"/>
      <c r="I69" s="67" t="s">
        <v>69</v>
      </c>
      <c r="J69" s="68"/>
      <c r="K69" s="69"/>
      <c r="L69" s="70"/>
      <c r="N69" s="72"/>
      <c r="O69" s="73" t="s">
        <v>166</v>
      </c>
      <c r="P69" s="74"/>
    </row>
    <row r="70" spans="2:16" x14ac:dyDescent="0.5">
      <c r="C70" s="76"/>
      <c r="D70" s="77"/>
      <c r="E70" s="78">
        <v>100</v>
      </c>
      <c r="F70" s="79">
        <f>F71/E70</f>
        <v>0.99846596356663464</v>
      </c>
      <c r="G70" s="62"/>
      <c r="H70" s="71"/>
      <c r="I70" s="76"/>
      <c r="J70" s="77"/>
      <c r="K70" s="78">
        <v>1000</v>
      </c>
      <c r="L70" s="79">
        <f>L71/K70</f>
        <v>0.99611697027804413</v>
      </c>
      <c r="N70" s="72"/>
      <c r="O70" s="73" t="s">
        <v>167</v>
      </c>
      <c r="P70" s="74"/>
    </row>
    <row r="71" spans="2:16" x14ac:dyDescent="0.5">
      <c r="C71" s="81" t="s">
        <v>72</v>
      </c>
      <c r="E71" s="82"/>
      <c r="F71" s="83">
        <f>AVERAGE(F74:F83)</f>
        <v>99.846596356663468</v>
      </c>
      <c r="I71" s="81" t="s">
        <v>72</v>
      </c>
      <c r="K71" s="82"/>
      <c r="L71" s="85">
        <f>AVERAGE(L74:L83)</f>
        <v>996.11697027804416</v>
      </c>
      <c r="N71" s="72"/>
      <c r="O71" s="73" t="s">
        <v>168</v>
      </c>
      <c r="P71" s="74"/>
    </row>
    <row r="72" spans="2:16" x14ac:dyDescent="0.5">
      <c r="C72" s="81" t="s">
        <v>74</v>
      </c>
      <c r="E72" s="86"/>
      <c r="F72" s="87">
        <f>_xlfn.STDEV.S(F74:F83)</f>
        <v>0.63629902791920046</v>
      </c>
      <c r="I72" s="81" t="s">
        <v>74</v>
      </c>
      <c r="K72" s="99"/>
      <c r="L72" s="87">
        <f>_xlfn.STDEV.S(L74:L83)</f>
        <v>4.6641117349780536</v>
      </c>
      <c r="N72" s="72" t="s">
        <v>169</v>
      </c>
      <c r="O72" s="143">
        <v>1.0429999999999999</v>
      </c>
      <c r="P72" s="74" t="s">
        <v>76</v>
      </c>
    </row>
    <row r="73" spans="2:16" x14ac:dyDescent="0.5">
      <c r="C73" s="91"/>
      <c r="D73" s="92" t="s">
        <v>77</v>
      </c>
      <c r="E73" s="93" t="s">
        <v>78</v>
      </c>
      <c r="F73" s="94" t="s">
        <v>79</v>
      </c>
      <c r="G73" s="95"/>
      <c r="H73" s="96"/>
      <c r="I73" s="91"/>
      <c r="J73" s="92" t="s">
        <v>77</v>
      </c>
      <c r="K73" s="93" t="s">
        <v>78</v>
      </c>
      <c r="L73" s="94" t="s">
        <v>79</v>
      </c>
      <c r="N73" s="88" t="s">
        <v>170</v>
      </c>
      <c r="O73" s="144">
        <v>1.0275000000000001</v>
      </c>
      <c r="P73" s="90" t="s">
        <v>76</v>
      </c>
    </row>
    <row r="74" spans="2:16" x14ac:dyDescent="0.5">
      <c r="C74" s="81" t="s">
        <v>185</v>
      </c>
      <c r="D74" s="98">
        <v>0.1041</v>
      </c>
      <c r="E74" s="99">
        <f t="shared" ref="E74:E83" si="12">D74*1000</f>
        <v>104.1</v>
      </c>
      <c r="F74" s="100">
        <f t="shared" ref="F74:F83" si="13">E74/$O$6</f>
        <v>99.808245445829343</v>
      </c>
      <c r="I74" s="81" t="s">
        <v>221</v>
      </c>
      <c r="J74" s="98">
        <v>1.036</v>
      </c>
      <c r="K74" s="99">
        <f t="shared" ref="K74:K83" si="14">J74*1000</f>
        <v>1036</v>
      </c>
      <c r="L74" s="100">
        <f t="shared" ref="L74:L83" si="15">K74/$O$6</f>
        <v>993.28859060402692</v>
      </c>
    </row>
    <row r="75" spans="2:16" x14ac:dyDescent="0.5">
      <c r="C75" s="81" t="s">
        <v>222</v>
      </c>
      <c r="D75" s="98">
        <v>0.10390000000000001</v>
      </c>
      <c r="E75" s="99">
        <f t="shared" si="12"/>
        <v>103.9</v>
      </c>
      <c r="F75" s="100">
        <f t="shared" si="13"/>
        <v>99.616490891658685</v>
      </c>
      <c r="I75" s="81" t="s">
        <v>223</v>
      </c>
      <c r="J75" s="98">
        <v>1.0266</v>
      </c>
      <c r="K75" s="99">
        <f t="shared" si="14"/>
        <v>1026.5999999999999</v>
      </c>
      <c r="L75" s="100">
        <f t="shared" si="15"/>
        <v>984.27612655800579</v>
      </c>
      <c r="N75" s="58" t="s">
        <v>82</v>
      </c>
      <c r="O75" s="101" t="s">
        <v>20</v>
      </c>
      <c r="P75" s="102"/>
    </row>
    <row r="76" spans="2:16" x14ac:dyDescent="0.5">
      <c r="C76" s="81" t="s">
        <v>211</v>
      </c>
      <c r="D76" s="98">
        <v>0.1043</v>
      </c>
      <c r="E76" s="99">
        <f t="shared" si="12"/>
        <v>104.3</v>
      </c>
      <c r="F76" s="100">
        <f t="shared" si="13"/>
        <v>100</v>
      </c>
      <c r="I76" s="81" t="s">
        <v>224</v>
      </c>
      <c r="J76" s="98">
        <v>1.0407</v>
      </c>
      <c r="K76" s="99">
        <f t="shared" si="14"/>
        <v>1040.7</v>
      </c>
      <c r="L76" s="100">
        <f t="shared" si="15"/>
        <v>997.79482262703755</v>
      </c>
      <c r="N76" s="103" t="s">
        <v>85</v>
      </c>
      <c r="O76" s="104" t="s">
        <v>102</v>
      </c>
      <c r="P76" s="105"/>
    </row>
    <row r="77" spans="2:16" x14ac:dyDescent="0.5">
      <c r="C77" s="81" t="s">
        <v>175</v>
      </c>
      <c r="D77" s="98">
        <v>0.10440000000000001</v>
      </c>
      <c r="E77" s="99">
        <f t="shared" si="12"/>
        <v>104.4</v>
      </c>
      <c r="F77" s="100">
        <f t="shared" si="13"/>
        <v>100.09587727708535</v>
      </c>
      <c r="I77" s="81" t="s">
        <v>225</v>
      </c>
      <c r="J77" s="98">
        <v>1.0427</v>
      </c>
      <c r="K77" s="99">
        <f t="shared" si="14"/>
        <v>1042.7</v>
      </c>
      <c r="L77" s="100">
        <f t="shared" si="15"/>
        <v>999.71236816874409</v>
      </c>
    </row>
    <row r="78" spans="2:16" x14ac:dyDescent="0.5">
      <c r="C78" s="81" t="s">
        <v>197</v>
      </c>
      <c r="D78" s="98">
        <v>0.1027</v>
      </c>
      <c r="E78" s="99">
        <f t="shared" si="12"/>
        <v>102.7</v>
      </c>
      <c r="F78" s="100">
        <f t="shared" si="13"/>
        <v>98.465963566634713</v>
      </c>
      <c r="I78" s="81" t="s">
        <v>226</v>
      </c>
      <c r="J78" s="98">
        <v>1.0406</v>
      </c>
      <c r="K78" s="99">
        <f t="shared" si="14"/>
        <v>1040.5999999999999</v>
      </c>
      <c r="L78" s="100">
        <f t="shared" si="15"/>
        <v>997.69894534995206</v>
      </c>
      <c r="N78" s="62"/>
    </row>
    <row r="79" spans="2:16" x14ac:dyDescent="0.5">
      <c r="C79" s="81" t="s">
        <v>227</v>
      </c>
      <c r="D79" s="98">
        <v>0.1048</v>
      </c>
      <c r="E79" s="99">
        <f t="shared" si="12"/>
        <v>104.80000000000001</v>
      </c>
      <c r="F79" s="100">
        <f t="shared" si="13"/>
        <v>100.47938638542668</v>
      </c>
      <c r="I79" s="81" t="s">
        <v>228</v>
      </c>
      <c r="J79" s="98">
        <v>1.0374000000000001</v>
      </c>
      <c r="K79" s="99">
        <f t="shared" si="14"/>
        <v>1037.4000000000001</v>
      </c>
      <c r="L79" s="100">
        <f t="shared" si="15"/>
        <v>994.63087248322165</v>
      </c>
    </row>
    <row r="80" spans="2:16" x14ac:dyDescent="0.5">
      <c r="C80" s="81" t="s">
        <v>185</v>
      </c>
      <c r="D80" s="98">
        <v>0.1041</v>
      </c>
      <c r="E80" s="99">
        <f t="shared" si="12"/>
        <v>104.1</v>
      </c>
      <c r="F80" s="100">
        <f t="shared" si="13"/>
        <v>99.808245445829343</v>
      </c>
      <c r="I80" s="81" t="s">
        <v>229</v>
      </c>
      <c r="J80" s="98">
        <v>1.0399</v>
      </c>
      <c r="K80" s="99">
        <f t="shared" si="14"/>
        <v>1039.9000000000001</v>
      </c>
      <c r="L80" s="100">
        <f t="shared" si="15"/>
        <v>997.02780441035486</v>
      </c>
    </row>
    <row r="81" spans="2:17" x14ac:dyDescent="0.5">
      <c r="C81" s="81" t="s">
        <v>213</v>
      </c>
      <c r="D81" s="98">
        <v>0.10489999999999999</v>
      </c>
      <c r="E81" s="99">
        <f t="shared" si="12"/>
        <v>104.89999999999999</v>
      </c>
      <c r="F81" s="100">
        <f t="shared" si="13"/>
        <v>100.57526366251199</v>
      </c>
      <c r="I81" s="81" t="s">
        <v>230</v>
      </c>
      <c r="J81" s="98">
        <v>1.0410999999999999</v>
      </c>
      <c r="K81" s="99">
        <f t="shared" si="14"/>
        <v>1041.0999999999999</v>
      </c>
      <c r="L81" s="100">
        <f t="shared" si="15"/>
        <v>998.17833173537872</v>
      </c>
    </row>
    <row r="82" spans="2:17" x14ac:dyDescent="0.5">
      <c r="C82" s="81" t="s">
        <v>231</v>
      </c>
      <c r="D82" s="98">
        <v>0.10349999999999999</v>
      </c>
      <c r="E82" s="99">
        <f t="shared" si="12"/>
        <v>103.5</v>
      </c>
      <c r="F82" s="100">
        <f t="shared" si="13"/>
        <v>99.232981783317356</v>
      </c>
      <c r="I82" s="81" t="s">
        <v>232</v>
      </c>
      <c r="J82" s="98">
        <v>1.0411999999999999</v>
      </c>
      <c r="K82" s="99">
        <f t="shared" si="14"/>
        <v>1041.1999999999998</v>
      </c>
      <c r="L82" s="100">
        <f t="shared" si="15"/>
        <v>998.27420901246398</v>
      </c>
    </row>
    <row r="83" spans="2:17" x14ac:dyDescent="0.5">
      <c r="C83" s="110" t="s">
        <v>233</v>
      </c>
      <c r="D83" s="107">
        <v>0.1047</v>
      </c>
      <c r="E83" s="108">
        <f t="shared" si="12"/>
        <v>104.7</v>
      </c>
      <c r="F83" s="109">
        <f t="shared" si="13"/>
        <v>100.38350910834133</v>
      </c>
      <c r="I83" s="110" t="s">
        <v>234</v>
      </c>
      <c r="J83" s="107">
        <v>1.0432999999999999</v>
      </c>
      <c r="K83" s="108">
        <f t="shared" si="14"/>
        <v>1043.3</v>
      </c>
      <c r="L83" s="109">
        <f t="shared" si="15"/>
        <v>1000.287631831256</v>
      </c>
    </row>
    <row r="84" spans="2:17" x14ac:dyDescent="0.5">
      <c r="C84" s="81" t="s">
        <v>93</v>
      </c>
      <c r="D84" s="111"/>
      <c r="E84" s="111" t="s">
        <v>94</v>
      </c>
      <c r="F84" s="83">
        <f>F71-$E$4</f>
        <v>-0.15340364333653156</v>
      </c>
      <c r="I84" s="81" t="s">
        <v>93</v>
      </c>
      <c r="J84" s="111"/>
      <c r="K84" s="111" t="s">
        <v>94</v>
      </c>
      <c r="L84" s="83">
        <f>L71-$K$4</f>
        <v>-3.8830297219558361</v>
      </c>
    </row>
    <row r="85" spans="2:17" x14ac:dyDescent="0.5">
      <c r="C85" s="81" t="s">
        <v>93</v>
      </c>
      <c r="D85" s="111"/>
      <c r="E85" s="111" t="s">
        <v>95</v>
      </c>
      <c r="F85" s="83">
        <f>(100*(F71-$E$4))/F71</f>
        <v>-0.15363933166890956</v>
      </c>
      <c r="I85" s="81" t="s">
        <v>93</v>
      </c>
      <c r="J85" s="111"/>
      <c r="K85" s="111" t="s">
        <v>95</v>
      </c>
      <c r="L85" s="83">
        <f>(100*(L71-$K$4))/L71</f>
        <v>-0.38981664180181308</v>
      </c>
    </row>
    <row r="86" spans="2:17" x14ac:dyDescent="0.5">
      <c r="C86" s="81" t="s">
        <v>96</v>
      </c>
      <c r="D86" s="111"/>
      <c r="E86" s="111" t="s">
        <v>94</v>
      </c>
      <c r="F86" s="83">
        <f>_xlfn.STDEV.S(F74:F83)</f>
        <v>0.63629902791920046</v>
      </c>
      <c r="I86" s="81" t="s">
        <v>96</v>
      </c>
      <c r="J86" s="111"/>
      <c r="K86" s="111" t="s">
        <v>94</v>
      </c>
      <c r="L86" s="83">
        <f>_xlfn.STDEV.S(L74:L83)</f>
        <v>4.6641117349780536</v>
      </c>
    </row>
    <row r="87" spans="2:17" x14ac:dyDescent="0.5">
      <c r="C87" s="81" t="s">
        <v>96</v>
      </c>
      <c r="D87" s="111"/>
      <c r="E87" s="111" t="s">
        <v>95</v>
      </c>
      <c r="F87" s="83">
        <f>100*(F72/F71)</f>
        <v>0.63727663349311126</v>
      </c>
      <c r="I87" s="81" t="s">
        <v>96</v>
      </c>
      <c r="J87" s="111"/>
      <c r="K87" s="111" t="s">
        <v>95</v>
      </c>
      <c r="L87" s="83">
        <f>100*(L72/L71)</f>
        <v>0.46822932187132293</v>
      </c>
    </row>
    <row r="88" spans="2:17" x14ac:dyDescent="0.5">
      <c r="C88" s="110" t="s">
        <v>97</v>
      </c>
      <c r="D88" s="112"/>
      <c r="E88" s="112" t="s">
        <v>94</v>
      </c>
      <c r="F88" s="113">
        <f>ABS(F84)+2*F86</f>
        <v>1.4260016991749325</v>
      </c>
      <c r="I88" s="110" t="s">
        <v>97</v>
      </c>
      <c r="J88" s="112"/>
      <c r="K88" s="112" t="s">
        <v>94</v>
      </c>
      <c r="L88" s="113">
        <f>ABS(L84)+2*L86</f>
        <v>13.211253191911943</v>
      </c>
    </row>
    <row r="90" spans="2:17" x14ac:dyDescent="0.5">
      <c r="B90" s="57">
        <v>5</v>
      </c>
      <c r="C90" s="58" t="s">
        <v>440</v>
      </c>
      <c r="D90" s="59"/>
      <c r="E90" s="60"/>
      <c r="F90" s="61">
        <v>42521</v>
      </c>
      <c r="G90" s="62"/>
      <c r="H90" s="57">
        <v>13</v>
      </c>
      <c r="I90" s="58" t="s">
        <v>439</v>
      </c>
      <c r="J90" s="59"/>
      <c r="K90" s="60"/>
      <c r="L90" s="61">
        <v>42521</v>
      </c>
      <c r="N90" s="63" t="s">
        <v>66</v>
      </c>
      <c r="O90" s="64" t="s">
        <v>191</v>
      </c>
      <c r="P90" s="65"/>
    </row>
    <row r="91" spans="2:17" x14ac:dyDescent="0.5">
      <c r="B91" s="66"/>
      <c r="C91" s="67" t="s">
        <v>68</v>
      </c>
      <c r="D91" s="68"/>
      <c r="E91" s="69"/>
      <c r="F91" s="70"/>
      <c r="G91" s="62"/>
      <c r="H91" s="71"/>
      <c r="I91" s="67" t="s">
        <v>69</v>
      </c>
      <c r="J91" s="68"/>
      <c r="K91" s="69"/>
      <c r="L91" s="70"/>
      <c r="N91" s="72"/>
      <c r="O91" s="73" t="s">
        <v>166</v>
      </c>
      <c r="P91" s="74"/>
    </row>
    <row r="92" spans="2:17" x14ac:dyDescent="0.5">
      <c r="C92" s="76" t="s">
        <v>124</v>
      </c>
      <c r="D92" s="77"/>
      <c r="E92" s="78">
        <v>100</v>
      </c>
      <c r="F92" s="79">
        <f>F93/E92</f>
        <v>1.0220517737296262</v>
      </c>
      <c r="G92" s="62"/>
      <c r="H92" s="71"/>
      <c r="I92" s="76" t="s">
        <v>124</v>
      </c>
      <c r="J92" s="77"/>
      <c r="K92" s="78">
        <v>1000</v>
      </c>
      <c r="L92" s="79">
        <f>L93/K92</f>
        <v>1.0030105465004793</v>
      </c>
      <c r="N92" s="72"/>
      <c r="O92" s="73" t="s">
        <v>167</v>
      </c>
      <c r="P92" s="74"/>
    </row>
    <row r="93" spans="2:17" x14ac:dyDescent="0.5">
      <c r="C93" s="81" t="s">
        <v>72</v>
      </c>
      <c r="E93" s="82"/>
      <c r="F93" s="83">
        <f>AVERAGE(F96:F105)</f>
        <v>102.20517737296262</v>
      </c>
      <c r="I93" s="81" t="s">
        <v>72</v>
      </c>
      <c r="K93" s="82"/>
      <c r="L93" s="85">
        <f>AVERAGE(L96:L105)</f>
        <v>1003.0105465004793</v>
      </c>
      <c r="N93" s="72"/>
      <c r="O93" s="73" t="s">
        <v>168</v>
      </c>
      <c r="P93" s="74"/>
    </row>
    <row r="94" spans="2:17" x14ac:dyDescent="0.5">
      <c r="C94" s="81" t="s">
        <v>74</v>
      </c>
      <c r="E94" s="86"/>
      <c r="F94" s="87">
        <f>_xlfn.STDEV.S(F96:F105)</f>
        <v>1.5313708597904681</v>
      </c>
      <c r="I94" s="81" t="s">
        <v>74</v>
      </c>
      <c r="K94" s="99"/>
      <c r="L94" s="87">
        <f>_xlfn.STDEV.S(L96:L105)</f>
        <v>2.3429306300044703</v>
      </c>
      <c r="N94" s="72" t="s">
        <v>169</v>
      </c>
      <c r="O94" s="143">
        <v>1.0429999999999999</v>
      </c>
      <c r="P94" s="74" t="s">
        <v>76</v>
      </c>
    </row>
    <row r="95" spans="2:17" x14ac:dyDescent="0.5">
      <c r="C95" s="91"/>
      <c r="D95" s="92" t="s">
        <v>77</v>
      </c>
      <c r="E95" s="93" t="s">
        <v>78</v>
      </c>
      <c r="F95" s="94" t="s">
        <v>79</v>
      </c>
      <c r="G95" s="95"/>
      <c r="H95" s="96"/>
      <c r="I95" s="91"/>
      <c r="J95" s="92" t="s">
        <v>77</v>
      </c>
      <c r="K95" s="93" t="s">
        <v>78</v>
      </c>
      <c r="L95" s="94" t="s">
        <v>79</v>
      </c>
      <c r="N95" s="88" t="s">
        <v>170</v>
      </c>
      <c r="O95" s="144">
        <v>1.0275000000000001</v>
      </c>
      <c r="P95" s="90" t="s">
        <v>76</v>
      </c>
      <c r="Q95" s="56" t="s">
        <v>235</v>
      </c>
    </row>
    <row r="96" spans="2:17" x14ac:dyDescent="0.5">
      <c r="C96" s="81" t="s">
        <v>222</v>
      </c>
      <c r="D96" s="98">
        <v>0.10390000000000001</v>
      </c>
      <c r="E96" s="99">
        <f t="shared" ref="E96:E105" si="16">D96*1000</f>
        <v>103.9</v>
      </c>
      <c r="F96" s="100">
        <f t="shared" ref="F96:F105" si="17">E96/$O$6</f>
        <v>99.616490891658685</v>
      </c>
      <c r="I96" s="81" t="s">
        <v>236</v>
      </c>
      <c r="J96" s="98">
        <v>1.0431999999999999</v>
      </c>
      <c r="K96" s="99">
        <f t="shared" ref="K96:K105" si="18">J96*1000</f>
        <v>1043.1999999999998</v>
      </c>
      <c r="L96" s="100">
        <f t="shared" ref="L96:L105" si="19">K96/$O$6</f>
        <v>1000.1917545541705</v>
      </c>
    </row>
    <row r="97" spans="2:16" x14ac:dyDescent="0.5">
      <c r="C97" s="81" t="s">
        <v>237</v>
      </c>
      <c r="D97" s="98">
        <v>0.10580000000000001</v>
      </c>
      <c r="E97" s="99">
        <f t="shared" si="16"/>
        <v>105.80000000000001</v>
      </c>
      <c r="F97" s="100">
        <f t="shared" si="17"/>
        <v>101.43815915627998</v>
      </c>
      <c r="I97" s="81" t="s">
        <v>238</v>
      </c>
      <c r="J97" s="98">
        <v>1.0481</v>
      </c>
      <c r="K97" s="99">
        <f t="shared" si="18"/>
        <v>1048.1000000000001</v>
      </c>
      <c r="L97" s="100">
        <f t="shared" si="19"/>
        <v>1004.889741131352</v>
      </c>
      <c r="N97" s="58" t="s">
        <v>82</v>
      </c>
      <c r="O97" s="101" t="s">
        <v>18</v>
      </c>
      <c r="P97" s="102"/>
    </row>
    <row r="98" spans="2:16" x14ac:dyDescent="0.5">
      <c r="C98" s="81" t="s">
        <v>239</v>
      </c>
      <c r="D98" s="98">
        <v>0.106</v>
      </c>
      <c r="E98" s="99">
        <f t="shared" si="16"/>
        <v>106</v>
      </c>
      <c r="F98" s="100">
        <f t="shared" si="17"/>
        <v>101.62991371045064</v>
      </c>
      <c r="I98" s="81" t="s">
        <v>240</v>
      </c>
      <c r="J98" s="98">
        <v>1.0468999999999999</v>
      </c>
      <c r="K98" s="99">
        <f t="shared" si="18"/>
        <v>1046.8999999999999</v>
      </c>
      <c r="L98" s="100">
        <f t="shared" si="19"/>
        <v>1003.7392138063278</v>
      </c>
      <c r="N98" s="103" t="s">
        <v>85</v>
      </c>
      <c r="O98" s="104" t="s">
        <v>86</v>
      </c>
      <c r="P98" s="105"/>
    </row>
    <row r="99" spans="2:16" x14ac:dyDescent="0.5">
      <c r="C99" s="81" t="s">
        <v>173</v>
      </c>
      <c r="D99" s="98">
        <v>0.1066</v>
      </c>
      <c r="E99" s="99">
        <f t="shared" si="16"/>
        <v>106.6</v>
      </c>
      <c r="F99" s="100">
        <f t="shared" si="17"/>
        <v>102.20517737296261</v>
      </c>
      <c r="I99" s="81" t="s">
        <v>241</v>
      </c>
      <c r="J99" s="98">
        <v>1.0477000000000001</v>
      </c>
      <c r="K99" s="99">
        <f t="shared" si="18"/>
        <v>1047.7</v>
      </c>
      <c r="L99" s="100">
        <f t="shared" si="19"/>
        <v>1004.5062320230106</v>
      </c>
    </row>
    <row r="100" spans="2:16" x14ac:dyDescent="0.5">
      <c r="C100" s="81" t="s">
        <v>242</v>
      </c>
      <c r="D100" s="98">
        <v>0.1072</v>
      </c>
      <c r="E100" s="99">
        <f t="shared" si="16"/>
        <v>107.2</v>
      </c>
      <c r="F100" s="100">
        <f t="shared" si="17"/>
        <v>102.7804410354746</v>
      </c>
      <c r="I100" s="81" t="s">
        <v>243</v>
      </c>
      <c r="J100" s="98">
        <v>1.0446</v>
      </c>
      <c r="K100" s="99">
        <f t="shared" si="18"/>
        <v>1044.5999999999999</v>
      </c>
      <c r="L100" s="100">
        <f t="shared" si="19"/>
        <v>1001.5340364333653</v>
      </c>
      <c r="N100" s="62"/>
    </row>
    <row r="101" spans="2:16" x14ac:dyDescent="0.5">
      <c r="C101" s="81" t="s">
        <v>244</v>
      </c>
      <c r="D101" s="98">
        <v>0.10730000000000001</v>
      </c>
      <c r="E101" s="99">
        <f t="shared" si="16"/>
        <v>107.30000000000001</v>
      </c>
      <c r="F101" s="100">
        <f t="shared" si="17"/>
        <v>102.87631831255995</v>
      </c>
      <c r="I101" s="81" t="s">
        <v>240</v>
      </c>
      <c r="J101" s="98">
        <v>1.0468999999999999</v>
      </c>
      <c r="K101" s="99">
        <f t="shared" si="18"/>
        <v>1046.8999999999999</v>
      </c>
      <c r="L101" s="100">
        <f t="shared" si="19"/>
        <v>1003.7392138063278</v>
      </c>
    </row>
    <row r="102" spans="2:16" x14ac:dyDescent="0.5">
      <c r="C102" s="81" t="s">
        <v>245</v>
      </c>
      <c r="D102" s="98">
        <v>0.10680000000000001</v>
      </c>
      <c r="E102" s="99">
        <f t="shared" si="16"/>
        <v>106.80000000000001</v>
      </c>
      <c r="F102" s="100">
        <f t="shared" si="17"/>
        <v>102.39693192713328</v>
      </c>
      <c r="I102" s="81" t="s">
        <v>246</v>
      </c>
      <c r="J102" s="98">
        <v>1.0476000000000001</v>
      </c>
      <c r="K102" s="99">
        <f t="shared" si="18"/>
        <v>1047.6000000000001</v>
      </c>
      <c r="L102" s="100">
        <f t="shared" si="19"/>
        <v>1004.4103547459254</v>
      </c>
    </row>
    <row r="103" spans="2:16" x14ac:dyDescent="0.5">
      <c r="C103" s="81" t="s">
        <v>233</v>
      </c>
      <c r="D103" s="98">
        <v>0.1047</v>
      </c>
      <c r="E103" s="99">
        <f t="shared" si="16"/>
        <v>104.7</v>
      </c>
      <c r="F103" s="100">
        <f t="shared" si="17"/>
        <v>100.38350910834133</v>
      </c>
      <c r="I103" s="81" t="s">
        <v>232</v>
      </c>
      <c r="J103" s="98">
        <v>1.0411999999999999</v>
      </c>
      <c r="K103" s="99">
        <f t="shared" si="18"/>
        <v>1041.1999999999998</v>
      </c>
      <c r="L103" s="100">
        <f t="shared" si="19"/>
        <v>998.27420901246398</v>
      </c>
    </row>
    <row r="104" spans="2:16" x14ac:dyDescent="0.5">
      <c r="C104" s="81" t="s">
        <v>247</v>
      </c>
      <c r="D104" s="98">
        <v>0.1087</v>
      </c>
      <c r="E104" s="99">
        <f t="shared" si="16"/>
        <v>108.7</v>
      </c>
      <c r="F104" s="100">
        <f t="shared" si="17"/>
        <v>104.21860019175456</v>
      </c>
      <c r="I104" s="81" t="s">
        <v>248</v>
      </c>
      <c r="J104" s="98">
        <v>1.0461</v>
      </c>
      <c r="K104" s="99">
        <f t="shared" si="18"/>
        <v>1046.1000000000001</v>
      </c>
      <c r="L104" s="100">
        <f t="shared" si="19"/>
        <v>1002.9721955896455</v>
      </c>
    </row>
    <row r="105" spans="2:16" x14ac:dyDescent="0.5">
      <c r="C105" s="110" t="s">
        <v>249</v>
      </c>
      <c r="D105" s="107">
        <v>0.109</v>
      </c>
      <c r="E105" s="108">
        <f t="shared" si="16"/>
        <v>109</v>
      </c>
      <c r="F105" s="109">
        <f t="shared" si="17"/>
        <v>104.50623202301055</v>
      </c>
      <c r="I105" s="110" t="s">
        <v>209</v>
      </c>
      <c r="J105" s="107">
        <v>1.0490999999999999</v>
      </c>
      <c r="K105" s="108">
        <f t="shared" si="18"/>
        <v>1049.0999999999999</v>
      </c>
      <c r="L105" s="109">
        <f t="shared" si="19"/>
        <v>1005.8485139022051</v>
      </c>
    </row>
    <row r="106" spans="2:16" x14ac:dyDescent="0.5">
      <c r="C106" s="81" t="s">
        <v>93</v>
      </c>
      <c r="D106" s="111"/>
      <c r="E106" s="111" t="s">
        <v>94</v>
      </c>
      <c r="F106" s="83">
        <f>F93-$E$4</f>
        <v>2.2051773729626234</v>
      </c>
      <c r="I106" s="81" t="s">
        <v>93</v>
      </c>
      <c r="J106" s="111"/>
      <c r="K106" s="111" t="s">
        <v>94</v>
      </c>
      <c r="L106" s="83">
        <f>L93-$K$4</f>
        <v>3.0105465004793359</v>
      </c>
    </row>
    <row r="107" spans="2:16" x14ac:dyDescent="0.5">
      <c r="C107" s="81" t="s">
        <v>93</v>
      </c>
      <c r="D107" s="111"/>
      <c r="E107" s="111" t="s">
        <v>95</v>
      </c>
      <c r="F107" s="83">
        <f>(100*(F93-$E$4))/F93</f>
        <v>2.1575984990619284</v>
      </c>
      <c r="I107" s="81" t="s">
        <v>93</v>
      </c>
      <c r="J107" s="111"/>
      <c r="K107" s="111" t="s">
        <v>95</v>
      </c>
      <c r="L107" s="83">
        <f>(100*(L93-$K$4))/L93</f>
        <v>0.30015103141070482</v>
      </c>
    </row>
    <row r="108" spans="2:16" x14ac:dyDescent="0.5">
      <c r="C108" s="81" t="s">
        <v>96</v>
      </c>
      <c r="D108" s="111"/>
      <c r="E108" s="111" t="s">
        <v>94</v>
      </c>
      <c r="F108" s="83">
        <f>_xlfn.STDEV.S(F96:F105)</f>
        <v>1.5313708597904681</v>
      </c>
      <c r="I108" s="81" t="s">
        <v>96</v>
      </c>
      <c r="J108" s="111"/>
      <c r="K108" s="111" t="s">
        <v>94</v>
      </c>
      <c r="L108" s="83">
        <f>_xlfn.STDEV.S(L96:L105)</f>
        <v>2.3429306300044703</v>
      </c>
    </row>
    <row r="109" spans="2:16" x14ac:dyDescent="0.5">
      <c r="C109" s="81" t="s">
        <v>96</v>
      </c>
      <c r="D109" s="111"/>
      <c r="E109" s="111" t="s">
        <v>95</v>
      </c>
      <c r="F109" s="83">
        <f>100*(F94/F93)</f>
        <v>1.498330025104557</v>
      </c>
      <c r="I109" s="81" t="s">
        <v>96</v>
      </c>
      <c r="J109" s="111"/>
      <c r="K109" s="111" t="s">
        <v>95</v>
      </c>
      <c r="L109" s="83">
        <f>100*(L94/L93)</f>
        <v>0.23358982995532745</v>
      </c>
    </row>
    <row r="110" spans="2:16" x14ac:dyDescent="0.5">
      <c r="C110" s="110" t="s">
        <v>97</v>
      </c>
      <c r="D110" s="112"/>
      <c r="E110" s="112" t="s">
        <v>94</v>
      </c>
      <c r="F110" s="113">
        <f>ABS(F106)+2*F108</f>
        <v>5.2679190925435595</v>
      </c>
      <c r="I110" s="110" t="s">
        <v>97</v>
      </c>
      <c r="J110" s="112"/>
      <c r="K110" s="112" t="s">
        <v>94</v>
      </c>
      <c r="L110" s="113">
        <f>ABS(L106)+2*L108</f>
        <v>7.6964077604882766</v>
      </c>
    </row>
    <row r="112" spans="2:16" x14ac:dyDescent="0.5">
      <c r="B112" s="57">
        <v>6</v>
      </c>
      <c r="C112" s="58" t="s">
        <v>440</v>
      </c>
      <c r="D112" s="59"/>
      <c r="E112" s="60"/>
      <c r="F112" s="61">
        <v>42521</v>
      </c>
      <c r="G112" s="62"/>
      <c r="H112" s="57">
        <v>14</v>
      </c>
      <c r="I112" s="58" t="s">
        <v>439</v>
      </c>
      <c r="J112" s="59"/>
      <c r="K112" s="60"/>
      <c r="L112" s="61">
        <v>42521</v>
      </c>
      <c r="N112" s="63" t="s">
        <v>66</v>
      </c>
      <c r="O112" s="64" t="s">
        <v>191</v>
      </c>
      <c r="P112" s="65"/>
    </row>
    <row r="113" spans="2:16" x14ac:dyDescent="0.5">
      <c r="B113" s="66"/>
      <c r="C113" s="67" t="s">
        <v>68</v>
      </c>
      <c r="D113" s="68"/>
      <c r="E113" s="69"/>
      <c r="F113" s="70"/>
      <c r="G113" s="62"/>
      <c r="H113" s="71"/>
      <c r="I113" s="67" t="s">
        <v>69</v>
      </c>
      <c r="J113" s="68"/>
      <c r="K113" s="69"/>
      <c r="L113" s="70"/>
      <c r="N113" s="72"/>
      <c r="O113" s="73" t="s">
        <v>166</v>
      </c>
      <c r="P113" s="74"/>
    </row>
    <row r="114" spans="2:16" x14ac:dyDescent="0.5">
      <c r="C114" s="76" t="s">
        <v>124</v>
      </c>
      <c r="D114" s="77"/>
      <c r="E114" s="78">
        <v>100</v>
      </c>
      <c r="F114" s="79">
        <f>F115/E114</f>
        <v>0.99626078619367231</v>
      </c>
      <c r="G114" s="62"/>
      <c r="H114" s="71"/>
      <c r="I114" s="76" t="s">
        <v>124</v>
      </c>
      <c r="J114" s="77"/>
      <c r="K114" s="78">
        <v>1000</v>
      </c>
      <c r="L114" s="79">
        <f>L115/K114</f>
        <v>1.0080920421860018</v>
      </c>
      <c r="N114" s="72"/>
      <c r="O114" s="73" t="s">
        <v>167</v>
      </c>
      <c r="P114" s="74"/>
    </row>
    <row r="115" spans="2:16" x14ac:dyDescent="0.5">
      <c r="C115" s="81" t="s">
        <v>72</v>
      </c>
      <c r="E115" s="82"/>
      <c r="F115" s="83">
        <f>AVERAGE(F118:F127)</f>
        <v>99.626078619367235</v>
      </c>
      <c r="I115" s="81" t="s">
        <v>72</v>
      </c>
      <c r="K115" s="82"/>
      <c r="L115" s="85">
        <f>AVERAGE(L118:L127)</f>
        <v>1008.0920421860019</v>
      </c>
      <c r="N115" s="72"/>
      <c r="O115" s="73" t="s">
        <v>168</v>
      </c>
      <c r="P115" s="74"/>
    </row>
    <row r="116" spans="2:16" x14ac:dyDescent="0.5">
      <c r="C116" s="81" t="s">
        <v>74</v>
      </c>
      <c r="E116" s="86"/>
      <c r="F116" s="87">
        <f>_xlfn.STDEV.S(F118:F127)</f>
        <v>0.98758249524970809</v>
      </c>
      <c r="I116" s="81" t="s">
        <v>74</v>
      </c>
      <c r="K116" s="99"/>
      <c r="L116" s="87">
        <f>_xlfn.STDEV.S(L118:L127)</f>
        <v>1.4171974741492395</v>
      </c>
      <c r="N116" s="72" t="s">
        <v>169</v>
      </c>
      <c r="O116" s="143">
        <v>1.0429999999999999</v>
      </c>
      <c r="P116" s="74" t="s">
        <v>76</v>
      </c>
    </row>
    <row r="117" spans="2:16" x14ac:dyDescent="0.5">
      <c r="C117" s="91"/>
      <c r="D117" s="92" t="s">
        <v>77</v>
      </c>
      <c r="E117" s="93" t="s">
        <v>78</v>
      </c>
      <c r="F117" s="94" t="s">
        <v>79</v>
      </c>
      <c r="G117" s="95"/>
      <c r="H117" s="96"/>
      <c r="I117" s="91"/>
      <c r="J117" s="92" t="s">
        <v>77</v>
      </c>
      <c r="K117" s="93" t="s">
        <v>78</v>
      </c>
      <c r="L117" s="94" t="s">
        <v>79</v>
      </c>
      <c r="N117" s="88" t="s">
        <v>170</v>
      </c>
      <c r="O117" s="144">
        <v>1.0275000000000001</v>
      </c>
      <c r="P117" s="90" t="s">
        <v>76</v>
      </c>
    </row>
    <row r="118" spans="2:16" x14ac:dyDescent="0.5">
      <c r="C118" s="81" t="s">
        <v>250</v>
      </c>
      <c r="D118" s="98">
        <v>0.1022</v>
      </c>
      <c r="E118" s="99">
        <f t="shared" ref="E118:E127" si="20">D118*1000</f>
        <v>102.2</v>
      </c>
      <c r="F118" s="100">
        <f t="shared" ref="F118:F127" si="21">E118/$O$6</f>
        <v>97.986577181208062</v>
      </c>
      <c r="I118" s="81" t="s">
        <v>251</v>
      </c>
      <c r="J118" s="98">
        <v>1.0504</v>
      </c>
      <c r="K118" s="99">
        <f t="shared" ref="K118:K127" si="22">J118*1000</f>
        <v>1050.4000000000001</v>
      </c>
      <c r="L118" s="100">
        <f t="shared" ref="L118:L127" si="23">K118/$O$6</f>
        <v>1007.0949185043146</v>
      </c>
    </row>
    <row r="119" spans="2:16" x14ac:dyDescent="0.5">
      <c r="C119" s="81" t="s">
        <v>219</v>
      </c>
      <c r="D119" s="98">
        <v>0.1033</v>
      </c>
      <c r="E119" s="99">
        <f t="shared" si="20"/>
        <v>103.3</v>
      </c>
      <c r="F119" s="100">
        <f t="shared" si="21"/>
        <v>99.041227229146699</v>
      </c>
      <c r="I119" s="81" t="s">
        <v>252</v>
      </c>
      <c r="J119" s="98">
        <v>1.0516000000000001</v>
      </c>
      <c r="K119" s="99">
        <f t="shared" si="22"/>
        <v>1051.6000000000001</v>
      </c>
      <c r="L119" s="100">
        <f t="shared" si="23"/>
        <v>1008.2454458293387</v>
      </c>
      <c r="N119" s="58" t="s">
        <v>82</v>
      </c>
      <c r="O119" s="101" t="s">
        <v>18</v>
      </c>
      <c r="P119" s="102"/>
    </row>
    <row r="120" spans="2:16" x14ac:dyDescent="0.5">
      <c r="C120" s="81" t="s">
        <v>197</v>
      </c>
      <c r="D120" s="98">
        <v>0.1027</v>
      </c>
      <c r="E120" s="99">
        <f t="shared" si="20"/>
        <v>102.7</v>
      </c>
      <c r="F120" s="100">
        <f t="shared" si="21"/>
        <v>98.465963566634713</v>
      </c>
      <c r="I120" s="81" t="s">
        <v>253</v>
      </c>
      <c r="J120" s="98">
        <v>1.0486</v>
      </c>
      <c r="K120" s="99">
        <f t="shared" si="22"/>
        <v>1048.5999999999999</v>
      </c>
      <c r="L120" s="100">
        <f t="shared" si="23"/>
        <v>1005.3691275167785</v>
      </c>
      <c r="N120" s="103" t="s">
        <v>85</v>
      </c>
      <c r="O120" s="104" t="s">
        <v>102</v>
      </c>
      <c r="P120" s="105"/>
    </row>
    <row r="121" spans="2:16" x14ac:dyDescent="0.5">
      <c r="C121" s="81" t="s">
        <v>222</v>
      </c>
      <c r="D121" s="98">
        <v>0.10390000000000001</v>
      </c>
      <c r="E121" s="99">
        <f t="shared" si="20"/>
        <v>103.9</v>
      </c>
      <c r="F121" s="100">
        <f t="shared" si="21"/>
        <v>99.616490891658685</v>
      </c>
      <c r="I121" s="81" t="s">
        <v>220</v>
      </c>
      <c r="J121" s="98">
        <v>1.0507</v>
      </c>
      <c r="K121" s="99">
        <f t="shared" si="22"/>
        <v>1050.7</v>
      </c>
      <c r="L121" s="100">
        <f t="shared" si="23"/>
        <v>1007.3825503355706</v>
      </c>
    </row>
    <row r="122" spans="2:16" x14ac:dyDescent="0.5">
      <c r="C122" s="81" t="s">
        <v>171</v>
      </c>
      <c r="D122" s="98">
        <v>0.1037</v>
      </c>
      <c r="E122" s="99">
        <f t="shared" si="20"/>
        <v>103.7</v>
      </c>
      <c r="F122" s="100">
        <f t="shared" si="21"/>
        <v>99.424736337488028</v>
      </c>
      <c r="I122" s="81" t="s">
        <v>254</v>
      </c>
      <c r="J122" s="98">
        <v>1.0533999999999999</v>
      </c>
      <c r="K122" s="99">
        <f t="shared" si="22"/>
        <v>1053.3999999999999</v>
      </c>
      <c r="L122" s="100">
        <f t="shared" si="23"/>
        <v>1009.9712368168744</v>
      </c>
      <c r="N122" s="62"/>
    </row>
    <row r="123" spans="2:16" x14ac:dyDescent="0.5">
      <c r="C123" s="81" t="s">
        <v>255</v>
      </c>
      <c r="D123" s="98">
        <v>0.1038</v>
      </c>
      <c r="E123" s="99">
        <f t="shared" si="20"/>
        <v>103.8</v>
      </c>
      <c r="F123" s="100">
        <f t="shared" si="21"/>
        <v>99.52061361457335</v>
      </c>
      <c r="I123" s="81" t="s">
        <v>220</v>
      </c>
      <c r="J123" s="98">
        <v>1.0507</v>
      </c>
      <c r="K123" s="99">
        <f t="shared" si="22"/>
        <v>1050.7</v>
      </c>
      <c r="L123" s="100">
        <f t="shared" si="23"/>
        <v>1007.3825503355706</v>
      </c>
    </row>
    <row r="124" spans="2:16" x14ac:dyDescent="0.5">
      <c r="C124" s="81" t="s">
        <v>185</v>
      </c>
      <c r="D124" s="98">
        <v>0.1041</v>
      </c>
      <c r="E124" s="99">
        <f t="shared" si="20"/>
        <v>104.1</v>
      </c>
      <c r="F124" s="100">
        <f t="shared" si="21"/>
        <v>99.808245445829343</v>
      </c>
      <c r="I124" s="81" t="s">
        <v>256</v>
      </c>
      <c r="J124" s="98">
        <v>1.052</v>
      </c>
      <c r="K124" s="99">
        <f t="shared" si="22"/>
        <v>1052</v>
      </c>
      <c r="L124" s="100">
        <f t="shared" si="23"/>
        <v>1008.6289549376799</v>
      </c>
    </row>
    <row r="125" spans="2:16" x14ac:dyDescent="0.5">
      <c r="C125" s="81" t="s">
        <v>257</v>
      </c>
      <c r="D125" s="98">
        <v>0.105</v>
      </c>
      <c r="E125" s="99">
        <f t="shared" si="20"/>
        <v>105</v>
      </c>
      <c r="F125" s="100">
        <f t="shared" si="21"/>
        <v>100.67114093959732</v>
      </c>
      <c r="I125" s="81" t="s">
        <v>205</v>
      </c>
      <c r="J125" s="98">
        <v>1.0532999999999999</v>
      </c>
      <c r="K125" s="99">
        <f t="shared" si="22"/>
        <v>1053.3</v>
      </c>
      <c r="L125" s="100">
        <f t="shared" si="23"/>
        <v>1009.8753595397891</v>
      </c>
    </row>
    <row r="126" spans="2:16" x14ac:dyDescent="0.5">
      <c r="C126" s="81" t="s">
        <v>213</v>
      </c>
      <c r="D126" s="98">
        <v>0.10489999999999999</v>
      </c>
      <c r="E126" s="99">
        <f t="shared" si="20"/>
        <v>104.89999999999999</v>
      </c>
      <c r="F126" s="100">
        <f t="shared" si="21"/>
        <v>100.57526366251199</v>
      </c>
      <c r="I126" s="81" t="s">
        <v>258</v>
      </c>
      <c r="J126" s="98">
        <v>1.0527</v>
      </c>
      <c r="K126" s="99">
        <f t="shared" si="22"/>
        <v>1052.7</v>
      </c>
      <c r="L126" s="100">
        <f t="shared" si="23"/>
        <v>1009.3000958772772</v>
      </c>
    </row>
    <row r="127" spans="2:16" x14ac:dyDescent="0.5">
      <c r="C127" s="110" t="s">
        <v>259</v>
      </c>
      <c r="D127" s="107">
        <v>0.1055</v>
      </c>
      <c r="E127" s="108">
        <f t="shared" si="20"/>
        <v>105.5</v>
      </c>
      <c r="F127" s="109">
        <f t="shared" si="21"/>
        <v>101.15052732502397</v>
      </c>
      <c r="I127" s="110" t="s">
        <v>180</v>
      </c>
      <c r="J127" s="107">
        <v>1.0509999999999999</v>
      </c>
      <c r="K127" s="108">
        <f t="shared" si="22"/>
        <v>1051</v>
      </c>
      <c r="L127" s="109">
        <f t="shared" si="23"/>
        <v>1007.6701821668265</v>
      </c>
    </row>
    <row r="128" spans="2:16" x14ac:dyDescent="0.5">
      <c r="C128" s="81" t="s">
        <v>93</v>
      </c>
      <c r="D128" s="111"/>
      <c r="E128" s="111" t="s">
        <v>94</v>
      </c>
      <c r="F128" s="83">
        <f>F115-$E$4</f>
        <v>-0.37392138063276548</v>
      </c>
      <c r="I128" s="81" t="s">
        <v>93</v>
      </c>
      <c r="J128" s="111"/>
      <c r="K128" s="111" t="s">
        <v>94</v>
      </c>
      <c r="L128" s="83">
        <f>L115-$K$4</f>
        <v>8.0920421860018905</v>
      </c>
    </row>
    <row r="129" spans="2:16" x14ac:dyDescent="0.5">
      <c r="C129" s="81" t="s">
        <v>93</v>
      </c>
      <c r="D129" s="111"/>
      <c r="E129" s="111" t="s">
        <v>95</v>
      </c>
      <c r="F129" s="83">
        <f>(100*(F115-$E$4))/F115</f>
        <v>-0.37532480030793408</v>
      </c>
      <c r="I129" s="81" t="s">
        <v>93</v>
      </c>
      <c r="J129" s="111"/>
      <c r="K129" s="111" t="s">
        <v>95</v>
      </c>
      <c r="L129" s="83">
        <f>(100*(L115-$K$4))/L115</f>
        <v>0.80270866621014725</v>
      </c>
    </row>
    <row r="130" spans="2:16" x14ac:dyDescent="0.5">
      <c r="C130" s="81" t="s">
        <v>96</v>
      </c>
      <c r="D130" s="111"/>
      <c r="E130" s="111" t="s">
        <v>94</v>
      </c>
      <c r="F130" s="83">
        <f>_xlfn.STDEV.S(F118:F127)</f>
        <v>0.98758249524970809</v>
      </c>
      <c r="I130" s="81" t="s">
        <v>96</v>
      </c>
      <c r="J130" s="111"/>
      <c r="K130" s="111" t="s">
        <v>94</v>
      </c>
      <c r="L130" s="83">
        <f>_xlfn.STDEV.S(L118:L127)</f>
        <v>1.4171974741492395</v>
      </c>
    </row>
    <row r="131" spans="2:16" x14ac:dyDescent="0.5">
      <c r="C131" s="81" t="s">
        <v>96</v>
      </c>
      <c r="D131" s="111"/>
      <c r="E131" s="111" t="s">
        <v>95</v>
      </c>
      <c r="F131" s="83">
        <f>100*(F116/F115)</f>
        <v>0.99128913727788004</v>
      </c>
      <c r="I131" s="81" t="s">
        <v>96</v>
      </c>
      <c r="J131" s="111"/>
      <c r="K131" s="111" t="s">
        <v>95</v>
      </c>
      <c r="L131" s="83">
        <f>100*(L116/L115)</f>
        <v>0.14058215072069322</v>
      </c>
    </row>
    <row r="132" spans="2:16" x14ac:dyDescent="0.5">
      <c r="C132" s="110" t="s">
        <v>97</v>
      </c>
      <c r="D132" s="112"/>
      <c r="E132" s="112" t="s">
        <v>94</v>
      </c>
      <c r="F132" s="113">
        <f>ABS(F128)+2*F130</f>
        <v>2.3490863711321817</v>
      </c>
      <c r="I132" s="110" t="s">
        <v>97</v>
      </c>
      <c r="J132" s="112"/>
      <c r="K132" s="112" t="s">
        <v>94</v>
      </c>
      <c r="L132" s="113">
        <f>ABS(L128)+2*L130</f>
        <v>10.92643713430037</v>
      </c>
    </row>
    <row r="134" spans="2:16" x14ac:dyDescent="0.5">
      <c r="B134" s="57">
        <v>7</v>
      </c>
      <c r="C134" s="58" t="s">
        <v>440</v>
      </c>
      <c r="D134" s="59"/>
      <c r="E134" s="60"/>
      <c r="F134" s="61">
        <v>42521</v>
      </c>
      <c r="G134" s="62"/>
      <c r="H134" s="57">
        <v>15</v>
      </c>
      <c r="I134" s="58" t="s">
        <v>439</v>
      </c>
      <c r="J134" s="59"/>
      <c r="K134" s="60"/>
      <c r="L134" s="61">
        <v>42521</v>
      </c>
      <c r="N134" s="63" t="s">
        <v>66</v>
      </c>
      <c r="O134" s="64" t="s">
        <v>191</v>
      </c>
      <c r="P134" s="65"/>
    </row>
    <row r="135" spans="2:16" x14ac:dyDescent="0.5">
      <c r="B135" s="66"/>
      <c r="C135" s="67" t="s">
        <v>68</v>
      </c>
      <c r="D135" s="68"/>
      <c r="E135" s="69"/>
      <c r="F135" s="70"/>
      <c r="G135" s="62"/>
      <c r="H135" s="71"/>
      <c r="I135" s="67" t="s">
        <v>69</v>
      </c>
      <c r="J135" s="68"/>
      <c r="K135" s="69"/>
      <c r="L135" s="70"/>
      <c r="N135" s="72"/>
      <c r="O135" s="73" t="s">
        <v>166</v>
      </c>
      <c r="P135" s="74"/>
    </row>
    <row r="136" spans="2:16" x14ac:dyDescent="0.5">
      <c r="C136" s="76" t="s">
        <v>124</v>
      </c>
      <c r="D136" s="77"/>
      <c r="E136" s="78">
        <v>100</v>
      </c>
      <c r="F136" s="79">
        <f>F137/E136</f>
        <v>1.017353787152445</v>
      </c>
      <c r="G136" s="62"/>
      <c r="H136" s="71"/>
      <c r="I136" s="76" t="s">
        <v>124</v>
      </c>
      <c r="J136" s="77"/>
      <c r="K136" s="78">
        <v>1000</v>
      </c>
      <c r="L136" s="79">
        <f>L137/K136</f>
        <v>0.99274209012464054</v>
      </c>
      <c r="N136" s="72"/>
      <c r="O136" s="73" t="s">
        <v>167</v>
      </c>
      <c r="P136" s="74"/>
    </row>
    <row r="137" spans="2:16" x14ac:dyDescent="0.5">
      <c r="C137" s="81" t="s">
        <v>72</v>
      </c>
      <c r="E137" s="82"/>
      <c r="F137" s="83">
        <f>AVERAGE(F140:F149)</f>
        <v>101.73537871524449</v>
      </c>
      <c r="I137" s="81" t="s">
        <v>72</v>
      </c>
      <c r="K137" s="82"/>
      <c r="L137" s="85">
        <f>AVERAGE(L140:L149)</f>
        <v>992.74209012464053</v>
      </c>
      <c r="N137" s="72"/>
      <c r="O137" s="73" t="s">
        <v>168</v>
      </c>
      <c r="P137" s="74"/>
    </row>
    <row r="138" spans="2:16" x14ac:dyDescent="0.5">
      <c r="C138" s="81" t="s">
        <v>74</v>
      </c>
      <c r="E138" s="86"/>
      <c r="F138" s="87">
        <f>_xlfn.STDEV.S(F140:F149)</f>
        <v>1.5316709684006948</v>
      </c>
      <c r="I138" s="81" t="s">
        <v>74</v>
      </c>
      <c r="K138" s="99"/>
      <c r="L138" s="87">
        <f>_xlfn.STDEV.S(L140:L149)</f>
        <v>1.4582944700820475</v>
      </c>
      <c r="N138" s="72" t="s">
        <v>169</v>
      </c>
      <c r="O138" s="143">
        <v>1.0429999999999999</v>
      </c>
      <c r="P138" s="74" t="s">
        <v>76</v>
      </c>
    </row>
    <row r="139" spans="2:16" x14ac:dyDescent="0.5">
      <c r="C139" s="91"/>
      <c r="D139" s="92" t="s">
        <v>77</v>
      </c>
      <c r="E139" s="93" t="s">
        <v>78</v>
      </c>
      <c r="F139" s="94" t="s">
        <v>79</v>
      </c>
      <c r="G139" s="95"/>
      <c r="H139" s="96"/>
      <c r="I139" s="91"/>
      <c r="J139" s="92" t="s">
        <v>77</v>
      </c>
      <c r="K139" s="93" t="s">
        <v>78</v>
      </c>
      <c r="L139" s="94" t="s">
        <v>79</v>
      </c>
      <c r="N139" s="88" t="s">
        <v>170</v>
      </c>
      <c r="O139" s="144">
        <v>1.0275000000000001</v>
      </c>
      <c r="P139" s="90" t="s">
        <v>76</v>
      </c>
    </row>
    <row r="140" spans="2:16" x14ac:dyDescent="0.5">
      <c r="C140" s="81" t="s">
        <v>233</v>
      </c>
      <c r="D140" s="98">
        <v>0.1047</v>
      </c>
      <c r="E140" s="99">
        <f t="shared" ref="E140:E149" si="24">D140*1000</f>
        <v>104.7</v>
      </c>
      <c r="F140" s="100">
        <f t="shared" ref="F140:F149" si="25">E140/$O$6</f>
        <v>100.38350910834133</v>
      </c>
      <c r="I140" s="81" t="s">
        <v>260</v>
      </c>
      <c r="J140" s="98">
        <v>1.0342</v>
      </c>
      <c r="K140" s="99">
        <f t="shared" ref="K140:K149" si="26">J140*1000</f>
        <v>1034.2</v>
      </c>
      <c r="L140" s="100">
        <f t="shared" ref="L140:L149" si="27">K140/$O$6</f>
        <v>991.56279961649102</v>
      </c>
    </row>
    <row r="141" spans="2:16" x14ac:dyDescent="0.5">
      <c r="C141" s="81" t="s">
        <v>179</v>
      </c>
      <c r="D141" s="98">
        <v>0.1042</v>
      </c>
      <c r="E141" s="99">
        <f t="shared" si="24"/>
        <v>104.2</v>
      </c>
      <c r="F141" s="100">
        <f t="shared" si="25"/>
        <v>99.904122722914678</v>
      </c>
      <c r="I141" s="81" t="s">
        <v>261</v>
      </c>
      <c r="J141" s="98">
        <v>1.0330999999999999</v>
      </c>
      <c r="K141" s="99">
        <f t="shared" si="26"/>
        <v>1033.0999999999999</v>
      </c>
      <c r="L141" s="100">
        <f t="shared" si="27"/>
        <v>990.5081495685522</v>
      </c>
      <c r="N141" s="58" t="s">
        <v>82</v>
      </c>
      <c r="O141" s="101" t="s">
        <v>20</v>
      </c>
      <c r="P141" s="102"/>
    </row>
    <row r="142" spans="2:16" x14ac:dyDescent="0.5">
      <c r="C142" s="81" t="s">
        <v>257</v>
      </c>
      <c r="D142" s="98">
        <v>0.105</v>
      </c>
      <c r="E142" s="99">
        <f t="shared" si="24"/>
        <v>105</v>
      </c>
      <c r="F142" s="100">
        <f t="shared" si="25"/>
        <v>100.67114093959732</v>
      </c>
      <c r="I142" s="81" t="s">
        <v>262</v>
      </c>
      <c r="J142" s="98">
        <v>1.0337000000000001</v>
      </c>
      <c r="K142" s="99">
        <f t="shared" si="26"/>
        <v>1033.7</v>
      </c>
      <c r="L142" s="100">
        <f t="shared" si="27"/>
        <v>991.08341323106436</v>
      </c>
      <c r="N142" s="103" t="s">
        <v>85</v>
      </c>
      <c r="O142" s="104" t="s">
        <v>86</v>
      </c>
      <c r="P142" s="105"/>
    </row>
    <row r="143" spans="2:16" x14ac:dyDescent="0.5">
      <c r="C143" s="81" t="s">
        <v>263</v>
      </c>
      <c r="D143" s="98">
        <v>0.1079</v>
      </c>
      <c r="E143" s="99">
        <f t="shared" si="24"/>
        <v>107.89999999999999</v>
      </c>
      <c r="F143" s="100">
        <f t="shared" si="25"/>
        <v>103.4515819750719</v>
      </c>
      <c r="I143" s="81" t="s">
        <v>264</v>
      </c>
      <c r="J143" s="98">
        <v>1.0355000000000001</v>
      </c>
      <c r="K143" s="99">
        <f t="shared" si="26"/>
        <v>1035.5</v>
      </c>
      <c r="L143" s="100">
        <f t="shared" si="27"/>
        <v>992.80920421860026</v>
      </c>
    </row>
    <row r="144" spans="2:16" x14ac:dyDescent="0.5">
      <c r="C144" s="81" t="s">
        <v>265</v>
      </c>
      <c r="D144" s="98">
        <v>0.10639999999999999</v>
      </c>
      <c r="E144" s="99">
        <f t="shared" si="24"/>
        <v>106.39999999999999</v>
      </c>
      <c r="F144" s="100">
        <f t="shared" si="25"/>
        <v>102.01342281879195</v>
      </c>
      <c r="I144" s="81" t="s">
        <v>266</v>
      </c>
      <c r="J144" s="98">
        <v>1.0353000000000001</v>
      </c>
      <c r="K144" s="99">
        <f t="shared" si="26"/>
        <v>1035.3000000000002</v>
      </c>
      <c r="L144" s="100">
        <f t="shared" si="27"/>
        <v>992.61744966442973</v>
      </c>
      <c r="N144" s="62"/>
    </row>
    <row r="145" spans="2:16" x14ac:dyDescent="0.5">
      <c r="C145" s="81" t="s">
        <v>189</v>
      </c>
      <c r="D145" s="98">
        <v>0.1065</v>
      </c>
      <c r="E145" s="99">
        <f t="shared" si="24"/>
        <v>106.5</v>
      </c>
      <c r="F145" s="100">
        <f t="shared" si="25"/>
        <v>102.10930009587729</v>
      </c>
      <c r="I145" s="81" t="s">
        <v>267</v>
      </c>
      <c r="J145" s="98">
        <v>1.0365</v>
      </c>
      <c r="K145" s="99">
        <f t="shared" si="26"/>
        <v>1036.5</v>
      </c>
      <c r="L145" s="100">
        <f t="shared" si="27"/>
        <v>993.76797698945359</v>
      </c>
    </row>
    <row r="146" spans="2:16" x14ac:dyDescent="0.5">
      <c r="C146" s="81" t="s">
        <v>268</v>
      </c>
      <c r="D146" s="98">
        <v>0.1069</v>
      </c>
      <c r="E146" s="99">
        <f t="shared" si="24"/>
        <v>106.89999999999999</v>
      </c>
      <c r="F146" s="100">
        <f t="shared" si="25"/>
        <v>102.4928092042186</v>
      </c>
      <c r="I146" s="81" t="s">
        <v>269</v>
      </c>
      <c r="J146" s="98">
        <v>1.0371999999999999</v>
      </c>
      <c r="K146" s="99">
        <f t="shared" si="26"/>
        <v>1037.1999999999998</v>
      </c>
      <c r="L146" s="100">
        <f t="shared" si="27"/>
        <v>994.43911792905067</v>
      </c>
    </row>
    <row r="147" spans="2:16" x14ac:dyDescent="0.5">
      <c r="C147" s="81" t="s">
        <v>270</v>
      </c>
      <c r="D147" s="98">
        <v>0.10630000000000001</v>
      </c>
      <c r="E147" s="99">
        <f t="shared" si="24"/>
        <v>106.30000000000001</v>
      </c>
      <c r="F147" s="100">
        <f t="shared" si="25"/>
        <v>101.91754554170663</v>
      </c>
      <c r="I147" s="81" t="s">
        <v>271</v>
      </c>
      <c r="J147" s="98">
        <v>1.0346</v>
      </c>
      <c r="K147" s="99">
        <f t="shared" si="26"/>
        <v>1034.5999999999999</v>
      </c>
      <c r="L147" s="100">
        <f t="shared" si="27"/>
        <v>991.94630872483219</v>
      </c>
    </row>
    <row r="148" spans="2:16" x14ac:dyDescent="0.5">
      <c r="C148" s="81" t="s">
        <v>249</v>
      </c>
      <c r="D148" s="98">
        <v>0.109</v>
      </c>
      <c r="E148" s="99">
        <f t="shared" si="24"/>
        <v>109</v>
      </c>
      <c r="F148" s="100">
        <f t="shared" si="25"/>
        <v>104.50623202301055</v>
      </c>
      <c r="I148" s="81" t="s">
        <v>272</v>
      </c>
      <c r="J148" s="98">
        <v>1.0367</v>
      </c>
      <c r="K148" s="99">
        <f t="shared" si="26"/>
        <v>1036.7</v>
      </c>
      <c r="L148" s="100">
        <f t="shared" si="27"/>
        <v>993.95973154362423</v>
      </c>
    </row>
    <row r="149" spans="2:16" x14ac:dyDescent="0.5">
      <c r="C149" s="110" t="s">
        <v>179</v>
      </c>
      <c r="D149" s="107">
        <v>0.1042</v>
      </c>
      <c r="E149" s="108">
        <f t="shared" si="24"/>
        <v>104.2</v>
      </c>
      <c r="F149" s="109">
        <f t="shared" si="25"/>
        <v>99.904122722914678</v>
      </c>
      <c r="I149" s="110" t="s">
        <v>273</v>
      </c>
      <c r="J149" s="107">
        <v>1.0375000000000001</v>
      </c>
      <c r="K149" s="108">
        <f t="shared" si="26"/>
        <v>1037.5</v>
      </c>
      <c r="L149" s="109">
        <f t="shared" si="27"/>
        <v>994.72674976030692</v>
      </c>
    </row>
    <row r="150" spans="2:16" x14ac:dyDescent="0.5">
      <c r="C150" s="81" t="s">
        <v>93</v>
      </c>
      <c r="D150" s="111"/>
      <c r="E150" s="111" t="s">
        <v>94</v>
      </c>
      <c r="F150" s="83">
        <f>F137-$E$4</f>
        <v>1.7353787152444937</v>
      </c>
      <c r="I150" s="81" t="s">
        <v>93</v>
      </c>
      <c r="J150" s="111"/>
      <c r="K150" s="111" t="s">
        <v>94</v>
      </c>
      <c r="L150" s="83">
        <f>L137-$K$4</f>
        <v>-7.2579098753594735</v>
      </c>
    </row>
    <row r="151" spans="2:16" x14ac:dyDescent="0.5">
      <c r="C151" s="81" t="s">
        <v>93</v>
      </c>
      <c r="D151" s="111"/>
      <c r="E151" s="111" t="s">
        <v>95</v>
      </c>
      <c r="F151" s="83">
        <f>(100*(F137-$E$4))/F137</f>
        <v>1.705777023843188</v>
      </c>
      <c r="I151" s="81" t="s">
        <v>93</v>
      </c>
      <c r="J151" s="111"/>
      <c r="K151" s="111" t="s">
        <v>95</v>
      </c>
      <c r="L151" s="83">
        <f>(100*(L137-$K$4))/L137</f>
        <v>-0.73109722530735355</v>
      </c>
    </row>
    <row r="152" spans="2:16" x14ac:dyDescent="0.5">
      <c r="C152" s="81" t="s">
        <v>96</v>
      </c>
      <c r="D152" s="111"/>
      <c r="E152" s="111" t="s">
        <v>94</v>
      </c>
      <c r="F152" s="83">
        <f>_xlfn.STDEV.S(F140:F149)</f>
        <v>1.5316709684006948</v>
      </c>
      <c r="I152" s="81" t="s">
        <v>96</v>
      </c>
      <c r="J152" s="111"/>
      <c r="K152" s="111" t="s">
        <v>94</v>
      </c>
      <c r="L152" s="83">
        <f>_xlfn.STDEV.S(L140:L149)</f>
        <v>1.4582944700820475</v>
      </c>
    </row>
    <row r="153" spans="2:16" x14ac:dyDescent="0.5">
      <c r="C153" s="81" t="s">
        <v>96</v>
      </c>
      <c r="D153" s="111"/>
      <c r="E153" s="111" t="s">
        <v>95</v>
      </c>
      <c r="F153" s="83">
        <f>100*(F138/F137)</f>
        <v>1.5055440769408392</v>
      </c>
      <c r="I153" s="81" t="s">
        <v>96</v>
      </c>
      <c r="J153" s="111"/>
      <c r="K153" s="111" t="s">
        <v>95</v>
      </c>
      <c r="L153" s="83">
        <f>100*(L138/L137)</f>
        <v>0.14689560204896279</v>
      </c>
    </row>
    <row r="154" spans="2:16" x14ac:dyDescent="0.5">
      <c r="C154" s="110" t="s">
        <v>97</v>
      </c>
      <c r="D154" s="112"/>
      <c r="E154" s="112" t="s">
        <v>94</v>
      </c>
      <c r="F154" s="113">
        <f>ABS(F150)+2*F152</f>
        <v>4.7987206520458834</v>
      </c>
      <c r="I154" s="110" t="s">
        <v>97</v>
      </c>
      <c r="J154" s="112"/>
      <c r="K154" s="112" t="s">
        <v>94</v>
      </c>
      <c r="L154" s="113">
        <f>ABS(L150)+2*L152</f>
        <v>10.174498815523568</v>
      </c>
    </row>
    <row r="156" spans="2:16" x14ac:dyDescent="0.5">
      <c r="B156" s="57">
        <v>8</v>
      </c>
      <c r="C156" s="58" t="s">
        <v>440</v>
      </c>
      <c r="D156" s="59"/>
      <c r="E156" s="60"/>
      <c r="F156" s="61">
        <v>42521</v>
      </c>
      <c r="G156" s="62"/>
      <c r="H156" s="57">
        <v>16</v>
      </c>
      <c r="I156" s="58" t="s">
        <v>439</v>
      </c>
      <c r="J156" s="59"/>
      <c r="K156" s="60"/>
      <c r="L156" s="61">
        <v>42521</v>
      </c>
      <c r="N156" s="63" t="s">
        <v>66</v>
      </c>
      <c r="O156" s="64" t="s">
        <v>191</v>
      </c>
      <c r="P156" s="65"/>
    </row>
    <row r="157" spans="2:16" x14ac:dyDescent="0.5">
      <c r="B157" s="66"/>
      <c r="C157" s="67" t="s">
        <v>68</v>
      </c>
      <c r="D157" s="68"/>
      <c r="E157" s="69"/>
      <c r="F157" s="70"/>
      <c r="G157" s="62"/>
      <c r="H157" s="71"/>
      <c r="I157" s="67" t="s">
        <v>69</v>
      </c>
      <c r="J157" s="68"/>
      <c r="K157" s="69"/>
      <c r="L157" s="70"/>
      <c r="N157" s="72"/>
      <c r="O157" s="73" t="s">
        <v>166</v>
      </c>
      <c r="P157" s="74"/>
    </row>
    <row r="158" spans="2:16" x14ac:dyDescent="0.5">
      <c r="C158" s="76" t="s">
        <v>124</v>
      </c>
      <c r="D158" s="77"/>
      <c r="E158" s="78">
        <v>100</v>
      </c>
      <c r="F158" s="79">
        <f>F159/E158</f>
        <v>0.99060402684563753</v>
      </c>
      <c r="G158" s="62"/>
      <c r="H158" s="71"/>
      <c r="I158" s="76" t="s">
        <v>124</v>
      </c>
      <c r="J158" s="77"/>
      <c r="K158" s="78">
        <v>1000</v>
      </c>
      <c r="L158" s="79">
        <f>L159/K158</f>
        <v>0.99241610738255037</v>
      </c>
      <c r="N158" s="72"/>
      <c r="O158" s="73" t="s">
        <v>167</v>
      </c>
      <c r="P158" s="74"/>
    </row>
    <row r="159" spans="2:16" x14ac:dyDescent="0.5">
      <c r="C159" s="81" t="s">
        <v>72</v>
      </c>
      <c r="E159" s="82"/>
      <c r="F159" s="83">
        <f>AVERAGE(F162:F171)</f>
        <v>99.060402684563755</v>
      </c>
      <c r="I159" s="81" t="s">
        <v>72</v>
      </c>
      <c r="K159" s="82"/>
      <c r="L159" s="85">
        <f>AVERAGE(L162:L171)</f>
        <v>992.41610738255042</v>
      </c>
      <c r="N159" s="72"/>
      <c r="O159" s="73" t="s">
        <v>168</v>
      </c>
      <c r="P159" s="74"/>
    </row>
    <row r="160" spans="2:16" x14ac:dyDescent="0.5">
      <c r="C160" s="81" t="s">
        <v>74</v>
      </c>
      <c r="E160" s="86"/>
      <c r="F160" s="87">
        <f>_xlfn.STDEV.S(F162:F171)</f>
        <v>1.3175521015757827</v>
      </c>
      <c r="I160" s="81" t="s">
        <v>74</v>
      </c>
      <c r="K160" s="99"/>
      <c r="L160" s="87">
        <f>_xlfn.STDEV.S(L162:L171)</f>
        <v>1.9394982865889259</v>
      </c>
      <c r="N160" s="72" t="s">
        <v>169</v>
      </c>
      <c r="O160" s="143">
        <v>1.0429999999999999</v>
      </c>
      <c r="P160" s="74" t="s">
        <v>76</v>
      </c>
    </row>
    <row r="161" spans="3:16" x14ac:dyDescent="0.5">
      <c r="C161" s="91"/>
      <c r="D161" s="92" t="s">
        <v>77</v>
      </c>
      <c r="E161" s="93" t="s">
        <v>78</v>
      </c>
      <c r="F161" s="94" t="s">
        <v>79</v>
      </c>
      <c r="G161" s="95"/>
      <c r="H161" s="96"/>
      <c r="I161" s="91"/>
      <c r="J161" s="92" t="s">
        <v>77</v>
      </c>
      <c r="K161" s="93" t="s">
        <v>78</v>
      </c>
      <c r="L161" s="94" t="s">
        <v>79</v>
      </c>
      <c r="N161" s="88" t="s">
        <v>170</v>
      </c>
      <c r="O161" s="144">
        <v>1.0275000000000001</v>
      </c>
      <c r="P161" s="90" t="s">
        <v>76</v>
      </c>
    </row>
    <row r="162" spans="3:16" x14ac:dyDescent="0.5">
      <c r="C162" s="81" t="s">
        <v>274</v>
      </c>
      <c r="D162" s="98">
        <v>0.1026</v>
      </c>
      <c r="E162" s="99">
        <f t="shared" ref="E162:E171" si="28">D162*1000</f>
        <v>102.6</v>
      </c>
      <c r="F162" s="100">
        <f t="shared" ref="F162:F171" si="29">E162/$O$6</f>
        <v>98.370086289549377</v>
      </c>
      <c r="I162" s="81" t="s">
        <v>275</v>
      </c>
      <c r="J162" s="98">
        <v>1.0306999999999999</v>
      </c>
      <c r="K162" s="99">
        <f t="shared" ref="K162:K171" si="30">J162*1000</f>
        <v>1030.7</v>
      </c>
      <c r="L162" s="100">
        <f t="shared" ref="L162:L171" si="31">K162/$O$6</f>
        <v>988.20709491850448</v>
      </c>
    </row>
    <row r="163" spans="3:16" x14ac:dyDescent="0.5">
      <c r="C163" s="81" t="s">
        <v>276</v>
      </c>
      <c r="D163" s="98">
        <v>0.10199999999999999</v>
      </c>
      <c r="E163" s="99">
        <f t="shared" si="28"/>
        <v>102</v>
      </c>
      <c r="F163" s="100">
        <f t="shared" si="29"/>
        <v>97.794822627037405</v>
      </c>
      <c r="I163" s="81" t="s">
        <v>277</v>
      </c>
      <c r="J163" s="98">
        <v>1.0376000000000001</v>
      </c>
      <c r="K163" s="99">
        <f t="shared" si="30"/>
        <v>1037.6000000000001</v>
      </c>
      <c r="L163" s="100">
        <f t="shared" si="31"/>
        <v>994.82262703739229</v>
      </c>
      <c r="N163" s="58" t="s">
        <v>82</v>
      </c>
      <c r="O163" s="101" t="s">
        <v>20</v>
      </c>
      <c r="P163" s="102"/>
    </row>
    <row r="164" spans="3:16" x14ac:dyDescent="0.5">
      <c r="C164" s="81" t="s">
        <v>193</v>
      </c>
      <c r="D164" s="98">
        <v>0.1016</v>
      </c>
      <c r="E164" s="99">
        <f t="shared" si="28"/>
        <v>101.6</v>
      </c>
      <c r="F164" s="100">
        <f t="shared" si="29"/>
        <v>97.411313518696076</v>
      </c>
      <c r="I164" s="81" t="s">
        <v>278</v>
      </c>
      <c r="J164" s="98">
        <v>1.0364</v>
      </c>
      <c r="K164" s="99">
        <f t="shared" si="30"/>
        <v>1036.4000000000001</v>
      </c>
      <c r="L164" s="100">
        <f t="shared" si="31"/>
        <v>993.67209971236832</v>
      </c>
      <c r="N164" s="103" t="s">
        <v>85</v>
      </c>
      <c r="O164" s="104" t="s">
        <v>102</v>
      </c>
      <c r="P164" s="105"/>
    </row>
    <row r="165" spans="3:16" x14ac:dyDescent="0.5">
      <c r="C165" s="81" t="s">
        <v>197</v>
      </c>
      <c r="D165" s="98">
        <v>0.1027</v>
      </c>
      <c r="E165" s="99">
        <f t="shared" si="28"/>
        <v>102.7</v>
      </c>
      <c r="F165" s="100">
        <f t="shared" si="29"/>
        <v>98.465963566634713</v>
      </c>
      <c r="I165" s="81" t="s">
        <v>279</v>
      </c>
      <c r="J165" s="98">
        <v>1.0357000000000001</v>
      </c>
      <c r="K165" s="99">
        <f t="shared" si="30"/>
        <v>1035.7</v>
      </c>
      <c r="L165" s="100">
        <f t="shared" si="31"/>
        <v>993.00095877277101</v>
      </c>
    </row>
    <row r="166" spans="3:16" x14ac:dyDescent="0.5">
      <c r="C166" s="81" t="s">
        <v>280</v>
      </c>
      <c r="D166" s="98">
        <v>0.1028</v>
      </c>
      <c r="E166" s="99">
        <f t="shared" si="28"/>
        <v>102.8</v>
      </c>
      <c r="F166" s="100">
        <f t="shared" si="29"/>
        <v>98.561840843720049</v>
      </c>
      <c r="I166" s="81" t="s">
        <v>281</v>
      </c>
      <c r="J166" s="98">
        <v>1.034</v>
      </c>
      <c r="K166" s="99">
        <f t="shared" si="30"/>
        <v>1034</v>
      </c>
      <c r="L166" s="100">
        <f t="shared" si="31"/>
        <v>991.37104506232026</v>
      </c>
      <c r="N166" s="62"/>
    </row>
    <row r="167" spans="3:16" x14ac:dyDescent="0.5">
      <c r="C167" s="81" t="s">
        <v>282</v>
      </c>
      <c r="D167" s="98">
        <v>0.10249999999999999</v>
      </c>
      <c r="E167" s="99">
        <f t="shared" si="28"/>
        <v>102.5</v>
      </c>
      <c r="F167" s="100">
        <f t="shared" si="29"/>
        <v>98.274209012464055</v>
      </c>
      <c r="I167" s="81" t="s">
        <v>283</v>
      </c>
      <c r="J167" s="98">
        <v>1.0351999999999999</v>
      </c>
      <c r="K167" s="99">
        <f t="shared" si="30"/>
        <v>1035.1999999999998</v>
      </c>
      <c r="L167" s="100">
        <f t="shared" si="31"/>
        <v>992.52157238734412</v>
      </c>
    </row>
    <row r="168" spans="3:16" x14ac:dyDescent="0.5">
      <c r="C168" s="81" t="s">
        <v>284</v>
      </c>
      <c r="D168" s="98">
        <v>0.104</v>
      </c>
      <c r="E168" s="99">
        <f t="shared" si="28"/>
        <v>104</v>
      </c>
      <c r="F168" s="100">
        <f t="shared" si="29"/>
        <v>99.712368168744021</v>
      </c>
      <c r="I168" s="81" t="s">
        <v>285</v>
      </c>
      <c r="J168" s="98">
        <v>1.0335000000000001</v>
      </c>
      <c r="K168" s="99">
        <f t="shared" si="30"/>
        <v>1033.5</v>
      </c>
      <c r="L168" s="100">
        <f t="shared" si="31"/>
        <v>990.8916586768936</v>
      </c>
    </row>
    <row r="169" spans="3:16" x14ac:dyDescent="0.5">
      <c r="C169" s="81" t="s">
        <v>284</v>
      </c>
      <c r="D169" s="98">
        <v>0.104</v>
      </c>
      <c r="E169" s="99">
        <f t="shared" si="28"/>
        <v>104</v>
      </c>
      <c r="F169" s="100">
        <f t="shared" si="29"/>
        <v>99.712368168744021</v>
      </c>
      <c r="I169" s="81" t="s">
        <v>286</v>
      </c>
      <c r="J169" s="98">
        <v>1.0349999999999999</v>
      </c>
      <c r="K169" s="99">
        <f t="shared" si="30"/>
        <v>1035</v>
      </c>
      <c r="L169" s="100">
        <f t="shared" si="31"/>
        <v>992.32981783317359</v>
      </c>
    </row>
    <row r="170" spans="3:16" x14ac:dyDescent="0.5">
      <c r="C170" s="81" t="s">
        <v>287</v>
      </c>
      <c r="D170" s="98">
        <v>0.10539999999999999</v>
      </c>
      <c r="E170" s="99">
        <f t="shared" si="28"/>
        <v>105.39999999999999</v>
      </c>
      <c r="F170" s="100">
        <f t="shared" si="29"/>
        <v>101.05465004793864</v>
      </c>
      <c r="I170" s="81" t="s">
        <v>228</v>
      </c>
      <c r="J170" s="98">
        <v>1.0374000000000001</v>
      </c>
      <c r="K170" s="99">
        <f t="shared" si="30"/>
        <v>1037.4000000000001</v>
      </c>
      <c r="L170" s="100">
        <f t="shared" si="31"/>
        <v>994.63087248322165</v>
      </c>
    </row>
    <row r="171" spans="3:16" x14ac:dyDescent="0.5">
      <c r="C171" s="110" t="s">
        <v>187</v>
      </c>
      <c r="D171" s="107">
        <v>0.1056</v>
      </c>
      <c r="E171" s="108">
        <f t="shared" si="28"/>
        <v>105.6</v>
      </c>
      <c r="F171" s="109">
        <f t="shared" si="29"/>
        <v>101.24640460210931</v>
      </c>
      <c r="I171" s="110" t="s">
        <v>288</v>
      </c>
      <c r="J171" s="107">
        <v>1.0354000000000001</v>
      </c>
      <c r="K171" s="108">
        <f t="shared" si="30"/>
        <v>1035.4000000000001</v>
      </c>
      <c r="L171" s="109">
        <f t="shared" si="31"/>
        <v>992.71332694151499</v>
      </c>
    </row>
    <row r="172" spans="3:16" x14ac:dyDescent="0.5">
      <c r="C172" s="81" t="s">
        <v>93</v>
      </c>
      <c r="D172" s="111"/>
      <c r="E172" s="111" t="s">
        <v>94</v>
      </c>
      <c r="F172" s="83">
        <f>F159-$E$4</f>
        <v>-0.93959731543624514</v>
      </c>
      <c r="I172" s="81" t="s">
        <v>93</v>
      </c>
      <c r="J172" s="111"/>
      <c r="K172" s="111" t="s">
        <v>94</v>
      </c>
      <c r="L172" s="83">
        <f>L159-$K$4</f>
        <v>-7.5838926174495782</v>
      </c>
    </row>
    <row r="173" spans="3:16" x14ac:dyDescent="0.5">
      <c r="C173" s="81" t="s">
        <v>93</v>
      </c>
      <c r="D173" s="111"/>
      <c r="E173" s="111" t="s">
        <v>95</v>
      </c>
      <c r="F173" s="83">
        <f>(100*(F159-$E$4))/F159</f>
        <v>-0.94850948509485455</v>
      </c>
      <c r="I173" s="81" t="s">
        <v>93</v>
      </c>
      <c r="J173" s="111"/>
      <c r="K173" s="111" t="s">
        <v>95</v>
      </c>
      <c r="L173" s="83">
        <f>(100*(L159-$K$4))/L159</f>
        <v>-0.76418475688103538</v>
      </c>
    </row>
    <row r="174" spans="3:16" x14ac:dyDescent="0.5">
      <c r="C174" s="81" t="s">
        <v>96</v>
      </c>
      <c r="D174" s="111"/>
      <c r="E174" s="111" t="s">
        <v>94</v>
      </c>
      <c r="F174" s="83">
        <f>_xlfn.STDEV.S(F162:F171)</f>
        <v>1.3175521015757827</v>
      </c>
      <c r="I174" s="81" t="s">
        <v>96</v>
      </c>
      <c r="J174" s="111"/>
      <c r="K174" s="111" t="s">
        <v>94</v>
      </c>
      <c r="L174" s="83">
        <f>_xlfn.STDEV.S(L162:L171)</f>
        <v>1.9394982865889259</v>
      </c>
    </row>
    <row r="175" spans="3:16" x14ac:dyDescent="0.5">
      <c r="C175" s="81" t="s">
        <v>96</v>
      </c>
      <c r="D175" s="111"/>
      <c r="E175" s="111" t="s">
        <v>95</v>
      </c>
      <c r="F175" s="83">
        <f>100*(F160/F159)</f>
        <v>1.3300492082302957</v>
      </c>
      <c r="I175" s="81" t="s">
        <v>96</v>
      </c>
      <c r="J175" s="111"/>
      <c r="K175" s="111" t="s">
        <v>95</v>
      </c>
      <c r="L175" s="83">
        <f>100*(L160/L159)</f>
        <v>0.19543196368550075</v>
      </c>
    </row>
    <row r="176" spans="3:16" x14ac:dyDescent="0.5">
      <c r="C176" s="110" t="s">
        <v>97</v>
      </c>
      <c r="D176" s="112"/>
      <c r="E176" s="112" t="s">
        <v>94</v>
      </c>
      <c r="F176" s="113">
        <f>ABS(F172)+2*F174</f>
        <v>3.5747015185878106</v>
      </c>
      <c r="I176" s="110" t="s">
        <v>97</v>
      </c>
      <c r="J176" s="112"/>
      <c r="K176" s="112" t="s">
        <v>94</v>
      </c>
      <c r="L176" s="113">
        <f>ABS(L172)+2*L174</f>
        <v>11.462889190627429</v>
      </c>
    </row>
    <row r="178" spans="2:16" x14ac:dyDescent="0.5">
      <c r="C178" s="114"/>
      <c r="D178" s="115"/>
      <c r="E178" s="116"/>
      <c r="F178" s="116"/>
      <c r="G178" s="62"/>
      <c r="H178" s="57">
        <v>17</v>
      </c>
      <c r="I178" s="58" t="s">
        <v>439</v>
      </c>
      <c r="J178" s="59"/>
      <c r="K178" s="60"/>
      <c r="L178" s="61">
        <v>42521</v>
      </c>
      <c r="N178" s="63" t="s">
        <v>66</v>
      </c>
      <c r="O178" s="64" t="s">
        <v>191</v>
      </c>
      <c r="P178" s="65"/>
    </row>
    <row r="179" spans="2:16" x14ac:dyDescent="0.5">
      <c r="B179" s="66"/>
      <c r="C179" s="95"/>
      <c r="D179" s="115"/>
      <c r="E179" s="116"/>
      <c r="F179" s="116"/>
      <c r="G179" s="62"/>
      <c r="H179" s="71"/>
      <c r="I179" s="67" t="s">
        <v>69</v>
      </c>
      <c r="J179" s="68"/>
      <c r="K179" s="69"/>
      <c r="L179" s="70"/>
      <c r="N179" s="72"/>
      <c r="O179" s="73" t="s">
        <v>166</v>
      </c>
      <c r="P179" s="74"/>
    </row>
    <row r="180" spans="2:16" x14ac:dyDescent="0.5">
      <c r="C180" s="118"/>
      <c r="D180" s="114"/>
      <c r="E180" s="119"/>
      <c r="F180" s="120"/>
      <c r="G180" s="62"/>
      <c r="H180" s="71"/>
      <c r="I180" s="76" t="s">
        <v>150</v>
      </c>
      <c r="J180" s="77"/>
      <c r="K180" s="78">
        <v>1000</v>
      </c>
      <c r="L180" s="79">
        <f>L181/K180</f>
        <v>0.99875359539789077</v>
      </c>
      <c r="N180" s="72"/>
      <c r="O180" s="73" t="s">
        <v>167</v>
      </c>
      <c r="P180" s="74"/>
    </row>
    <row r="181" spans="2:16" x14ac:dyDescent="0.5">
      <c r="C181" s="95"/>
      <c r="D181" s="95"/>
      <c r="E181" s="121"/>
      <c r="F181" s="122"/>
      <c r="I181" s="81" t="s">
        <v>72</v>
      </c>
      <c r="K181" s="82"/>
      <c r="L181" s="85">
        <f>AVERAGE(L184:L193)</f>
        <v>998.75359539789076</v>
      </c>
      <c r="N181" s="72"/>
      <c r="O181" s="73" t="s">
        <v>168</v>
      </c>
      <c r="P181" s="74"/>
    </row>
    <row r="182" spans="2:16" x14ac:dyDescent="0.5">
      <c r="C182" s="95"/>
      <c r="D182" s="95"/>
      <c r="E182" s="123"/>
      <c r="F182" s="123"/>
      <c r="I182" s="81" t="s">
        <v>74</v>
      </c>
      <c r="K182" s="99"/>
      <c r="L182" s="87">
        <f>_xlfn.STDEV.S(L184:L193)</f>
        <v>2.0721719498175228</v>
      </c>
      <c r="N182" s="72" t="s">
        <v>169</v>
      </c>
      <c r="O182" s="143">
        <v>1.0429999999999999</v>
      </c>
      <c r="P182" s="74" t="s">
        <v>76</v>
      </c>
    </row>
    <row r="183" spans="2:16" x14ac:dyDescent="0.5">
      <c r="C183" s="95"/>
      <c r="D183" s="119"/>
      <c r="E183" s="124"/>
      <c r="F183" s="124"/>
      <c r="G183" s="95"/>
      <c r="H183" s="96"/>
      <c r="I183" s="91"/>
      <c r="J183" s="92" t="s">
        <v>77</v>
      </c>
      <c r="K183" s="93" t="s">
        <v>78</v>
      </c>
      <c r="L183" s="94" t="s">
        <v>79</v>
      </c>
      <c r="N183" s="88" t="s">
        <v>170</v>
      </c>
      <c r="O183" s="144">
        <v>1.0275000000000001</v>
      </c>
      <c r="P183" s="90" t="s">
        <v>76</v>
      </c>
    </row>
    <row r="184" spans="2:16" x14ac:dyDescent="0.5">
      <c r="C184" s="95"/>
      <c r="D184" s="125"/>
      <c r="E184" s="122"/>
      <c r="F184" s="122"/>
      <c r="I184" s="81" t="s">
        <v>289</v>
      </c>
      <c r="J184" s="98">
        <v>1.0385</v>
      </c>
      <c r="K184" s="99">
        <f t="shared" ref="K184:K193" si="32">J184*1000</f>
        <v>1038.5</v>
      </c>
      <c r="L184" s="100">
        <f t="shared" ref="L184:L193" si="33">K184/$O$6</f>
        <v>995.68552253116013</v>
      </c>
    </row>
    <row r="185" spans="2:16" x14ac:dyDescent="0.5">
      <c r="C185" s="95"/>
      <c r="D185" s="125"/>
      <c r="E185" s="122"/>
      <c r="F185" s="122"/>
      <c r="I185" s="81" t="s">
        <v>290</v>
      </c>
      <c r="J185" s="98">
        <v>1.0401</v>
      </c>
      <c r="K185" s="99">
        <f t="shared" si="32"/>
        <v>1040.1000000000001</v>
      </c>
      <c r="L185" s="100">
        <f t="shared" si="33"/>
        <v>997.21955896452562</v>
      </c>
      <c r="N185" s="58" t="s">
        <v>82</v>
      </c>
      <c r="O185" s="101" t="s">
        <v>18</v>
      </c>
      <c r="P185" s="102"/>
    </row>
    <row r="186" spans="2:16" x14ac:dyDescent="0.5">
      <c r="C186" s="95"/>
      <c r="D186" s="125"/>
      <c r="E186" s="122"/>
      <c r="F186" s="122"/>
      <c r="I186" s="81" t="s">
        <v>291</v>
      </c>
      <c r="J186" s="98">
        <v>1.0416000000000001</v>
      </c>
      <c r="K186" s="99">
        <f t="shared" si="32"/>
        <v>1041.6000000000001</v>
      </c>
      <c r="L186" s="100">
        <f t="shared" si="33"/>
        <v>998.65771812080561</v>
      </c>
      <c r="N186" s="103" t="s">
        <v>85</v>
      </c>
      <c r="O186" s="104" t="s">
        <v>86</v>
      </c>
      <c r="P186" s="105"/>
    </row>
    <row r="187" spans="2:16" x14ac:dyDescent="0.5">
      <c r="C187" s="95"/>
      <c r="D187" s="125"/>
      <c r="E187" s="122"/>
      <c r="F187" s="122"/>
      <c r="I187" s="81" t="s">
        <v>292</v>
      </c>
      <c r="J187" s="98">
        <v>1.0398000000000001</v>
      </c>
      <c r="K187" s="99">
        <f t="shared" si="32"/>
        <v>1039.8</v>
      </c>
      <c r="L187" s="100">
        <f t="shared" si="33"/>
        <v>996.93192713326948</v>
      </c>
    </row>
    <row r="188" spans="2:16" x14ac:dyDescent="0.5">
      <c r="C188" s="95"/>
      <c r="D188" s="125"/>
      <c r="E188" s="122"/>
      <c r="F188" s="122"/>
      <c r="I188" s="81" t="s">
        <v>248</v>
      </c>
      <c r="J188" s="98">
        <v>1.0461</v>
      </c>
      <c r="K188" s="99">
        <f t="shared" si="32"/>
        <v>1046.1000000000001</v>
      </c>
      <c r="L188" s="100">
        <f t="shared" si="33"/>
        <v>1002.9721955896455</v>
      </c>
      <c r="N188" s="62"/>
    </row>
    <row r="189" spans="2:16" x14ac:dyDescent="0.5">
      <c r="C189" s="95"/>
      <c r="D189" s="125"/>
      <c r="E189" s="122"/>
      <c r="F189" s="122"/>
      <c r="I189" s="81" t="s">
        <v>293</v>
      </c>
      <c r="J189" s="98">
        <v>1.0428999999999999</v>
      </c>
      <c r="K189" s="99">
        <f t="shared" si="32"/>
        <v>1042.8999999999999</v>
      </c>
      <c r="L189" s="100">
        <f t="shared" si="33"/>
        <v>999.90412272291462</v>
      </c>
    </row>
    <row r="190" spans="2:16" x14ac:dyDescent="0.5">
      <c r="C190" s="95"/>
      <c r="D190" s="125"/>
      <c r="E190" s="122"/>
      <c r="F190" s="122"/>
      <c r="I190" s="81" t="s">
        <v>291</v>
      </c>
      <c r="J190" s="98">
        <v>1.0416000000000001</v>
      </c>
      <c r="K190" s="99">
        <f t="shared" si="32"/>
        <v>1041.6000000000001</v>
      </c>
      <c r="L190" s="100">
        <f t="shared" si="33"/>
        <v>998.65771812080561</v>
      </c>
    </row>
    <row r="191" spans="2:16" x14ac:dyDescent="0.5">
      <c r="C191" s="95"/>
      <c r="D191" s="125"/>
      <c r="E191" s="122"/>
      <c r="F191" s="122"/>
      <c r="I191" s="81" t="s">
        <v>294</v>
      </c>
      <c r="J191" s="98">
        <v>1.0435000000000001</v>
      </c>
      <c r="K191" s="99">
        <f t="shared" si="32"/>
        <v>1043.5</v>
      </c>
      <c r="L191" s="100">
        <f t="shared" si="33"/>
        <v>1000.4793863854268</v>
      </c>
    </row>
    <row r="192" spans="2:16" x14ac:dyDescent="0.5">
      <c r="C192" s="95"/>
      <c r="D192" s="125"/>
      <c r="E192" s="122"/>
      <c r="F192" s="122"/>
      <c r="I192" s="81" t="s">
        <v>295</v>
      </c>
      <c r="J192" s="98">
        <v>1.0423</v>
      </c>
      <c r="K192" s="99">
        <f t="shared" si="32"/>
        <v>1042.3</v>
      </c>
      <c r="L192" s="100">
        <f t="shared" si="33"/>
        <v>999.32885906040269</v>
      </c>
    </row>
    <row r="193" spans="2:17" x14ac:dyDescent="0.5">
      <c r="C193" s="95"/>
      <c r="D193" s="125"/>
      <c r="E193" s="122"/>
      <c r="F193" s="122"/>
      <c r="I193" s="110" t="s">
        <v>226</v>
      </c>
      <c r="J193" s="107">
        <v>1.0406</v>
      </c>
      <c r="K193" s="108">
        <f t="shared" si="32"/>
        <v>1040.5999999999999</v>
      </c>
      <c r="L193" s="109">
        <f t="shared" si="33"/>
        <v>997.69894534995206</v>
      </c>
    </row>
    <row r="194" spans="2:17" x14ac:dyDescent="0.5">
      <c r="C194" s="95"/>
      <c r="D194" s="119"/>
      <c r="E194" s="126"/>
      <c r="F194" s="122"/>
      <c r="I194" s="81" t="s">
        <v>93</v>
      </c>
      <c r="J194" s="111"/>
      <c r="K194" s="111" t="s">
        <v>94</v>
      </c>
      <c r="L194" s="83">
        <f>L181-$K$4</f>
        <v>-1.2464046021092372</v>
      </c>
    </row>
    <row r="195" spans="2:17" x14ac:dyDescent="0.5">
      <c r="C195" s="95"/>
      <c r="D195" s="119"/>
      <c r="E195" s="126"/>
      <c r="F195" s="122"/>
      <c r="I195" s="81" t="s">
        <v>93</v>
      </c>
      <c r="J195" s="111"/>
      <c r="K195" s="111" t="s">
        <v>95</v>
      </c>
      <c r="L195" s="83">
        <f>(100*(L181-$K$4))/L181</f>
        <v>-0.1247960065277848</v>
      </c>
    </row>
    <row r="196" spans="2:17" x14ac:dyDescent="0.5">
      <c r="C196" s="95"/>
      <c r="D196" s="119"/>
      <c r="E196" s="126"/>
      <c r="F196" s="123"/>
      <c r="I196" s="81" t="s">
        <v>96</v>
      </c>
      <c r="J196" s="111"/>
      <c r="K196" s="111" t="s">
        <v>94</v>
      </c>
      <c r="L196" s="83">
        <f>_xlfn.STDEV.S(L184:L193)</f>
        <v>2.0721719498175228</v>
      </c>
    </row>
    <row r="197" spans="2:17" x14ac:dyDescent="0.5">
      <c r="C197" s="95"/>
      <c r="D197" s="119"/>
      <c r="E197" s="126"/>
      <c r="F197" s="123"/>
      <c r="I197" s="81" t="s">
        <v>96</v>
      </c>
      <c r="J197" s="111"/>
      <c r="K197" s="111" t="s">
        <v>95</v>
      </c>
      <c r="L197" s="83">
        <f>100*(L182/L181)</f>
        <v>0.2074757937659284</v>
      </c>
    </row>
    <row r="198" spans="2:17" x14ac:dyDescent="0.5">
      <c r="C198" s="95"/>
      <c r="D198" s="119"/>
      <c r="E198" s="127"/>
      <c r="F198" s="122"/>
      <c r="I198" s="110" t="s">
        <v>97</v>
      </c>
      <c r="J198" s="112"/>
      <c r="K198" s="112" t="s">
        <v>94</v>
      </c>
      <c r="L198" s="113">
        <f>ABS(L194)+2*L196</f>
        <v>5.3907485017442829</v>
      </c>
    </row>
    <row r="200" spans="2:17" x14ac:dyDescent="0.5">
      <c r="C200" s="114"/>
      <c r="D200" s="115"/>
      <c r="E200" s="116"/>
      <c r="F200" s="116"/>
      <c r="G200" s="62"/>
      <c r="H200" s="57">
        <v>18</v>
      </c>
      <c r="I200" s="58" t="s">
        <v>439</v>
      </c>
      <c r="J200" s="59"/>
      <c r="K200" s="60"/>
      <c r="L200" s="61">
        <v>42521</v>
      </c>
      <c r="N200" s="63" t="s">
        <v>66</v>
      </c>
      <c r="O200" s="64" t="s">
        <v>191</v>
      </c>
      <c r="P200" s="65"/>
    </row>
    <row r="201" spans="2:17" x14ac:dyDescent="0.5">
      <c r="B201" s="66"/>
      <c r="C201" s="95"/>
      <c r="D201" s="115"/>
      <c r="E201" s="116"/>
      <c r="F201" s="116"/>
      <c r="G201" s="62"/>
      <c r="H201" s="71"/>
      <c r="I201" s="67" t="s">
        <v>69</v>
      </c>
      <c r="J201" s="68"/>
      <c r="K201" s="69"/>
      <c r="L201" s="70"/>
      <c r="N201" s="72"/>
      <c r="O201" s="73" t="s">
        <v>166</v>
      </c>
      <c r="P201" s="74"/>
    </row>
    <row r="202" spans="2:17" x14ac:dyDescent="0.5">
      <c r="C202" s="118"/>
      <c r="D202" s="114"/>
      <c r="E202" s="119"/>
      <c r="F202" s="120"/>
      <c r="G202" s="62"/>
      <c r="H202" s="71"/>
      <c r="I202" s="76" t="s">
        <v>150</v>
      </c>
      <c r="J202" s="77"/>
      <c r="K202" s="78">
        <v>1000</v>
      </c>
      <c r="L202" s="79">
        <f>L203/K202</f>
        <v>1.0064333652924258</v>
      </c>
      <c r="N202" s="72"/>
      <c r="O202" s="73" t="s">
        <v>167</v>
      </c>
      <c r="P202" s="74"/>
    </row>
    <row r="203" spans="2:17" x14ac:dyDescent="0.5">
      <c r="C203" s="95"/>
      <c r="D203" s="95"/>
      <c r="E203" s="121"/>
      <c r="F203" s="122"/>
      <c r="I203" s="81" t="s">
        <v>72</v>
      </c>
      <c r="K203" s="82"/>
      <c r="L203" s="85">
        <f>AVERAGE(L206:L215)</f>
        <v>1006.4333652924257</v>
      </c>
      <c r="N203" s="72"/>
      <c r="O203" s="73" t="s">
        <v>168</v>
      </c>
      <c r="P203" s="74"/>
    </row>
    <row r="204" spans="2:17" x14ac:dyDescent="0.5">
      <c r="C204" s="95"/>
      <c r="D204" s="95"/>
      <c r="E204" s="123"/>
      <c r="F204" s="123"/>
      <c r="I204" s="81" t="s">
        <v>74</v>
      </c>
      <c r="K204" s="99"/>
      <c r="L204" s="87">
        <f>_xlfn.STDEV.S(L206:L215)</f>
        <v>11.111423139414928</v>
      </c>
      <c r="N204" s="72" t="s">
        <v>169</v>
      </c>
      <c r="O204" s="143">
        <v>1.0429999999999999</v>
      </c>
      <c r="P204" s="74" t="s">
        <v>76</v>
      </c>
    </row>
    <row r="205" spans="2:17" x14ac:dyDescent="0.5">
      <c r="C205" s="95"/>
      <c r="D205" s="119"/>
      <c r="E205" s="124"/>
      <c r="F205" s="124"/>
      <c r="G205" s="95"/>
      <c r="H205" s="96"/>
      <c r="I205" s="91"/>
      <c r="J205" s="92" t="s">
        <v>77</v>
      </c>
      <c r="K205" s="93" t="s">
        <v>78</v>
      </c>
      <c r="L205" s="94" t="s">
        <v>79</v>
      </c>
      <c r="N205" s="88" t="s">
        <v>170</v>
      </c>
      <c r="O205" s="144">
        <v>1.0275000000000001</v>
      </c>
      <c r="P205" s="90" t="s">
        <v>76</v>
      </c>
      <c r="Q205" s="56" t="s">
        <v>235</v>
      </c>
    </row>
    <row r="206" spans="2:17" x14ac:dyDescent="0.5">
      <c r="C206" s="95"/>
      <c r="D206" s="125"/>
      <c r="E206" s="122"/>
      <c r="F206" s="122"/>
      <c r="I206" s="81" t="s">
        <v>296</v>
      </c>
      <c r="J206" s="98">
        <v>1.0537000000000001</v>
      </c>
      <c r="K206" s="99">
        <f t="shared" ref="K206:K215" si="34">J206*1000</f>
        <v>1053.7</v>
      </c>
      <c r="L206" s="100">
        <f t="shared" ref="L206:L215" si="35">K206/$O$6</f>
        <v>1010.2588686481305</v>
      </c>
    </row>
    <row r="207" spans="2:17" x14ac:dyDescent="0.5">
      <c r="C207" s="95"/>
      <c r="D207" s="125"/>
      <c r="E207" s="122"/>
      <c r="F207" s="122"/>
      <c r="I207" s="81" t="s">
        <v>297</v>
      </c>
      <c r="J207" s="98">
        <v>1.0569</v>
      </c>
      <c r="K207" s="99">
        <f t="shared" si="34"/>
        <v>1056.8999999999999</v>
      </c>
      <c r="L207" s="100">
        <f t="shared" si="35"/>
        <v>1013.3269415148609</v>
      </c>
      <c r="N207" s="58" t="s">
        <v>82</v>
      </c>
      <c r="O207" s="101" t="s">
        <v>18</v>
      </c>
      <c r="P207" s="102"/>
    </row>
    <row r="208" spans="2:17" x14ac:dyDescent="0.5">
      <c r="C208" s="95"/>
      <c r="D208" s="125"/>
      <c r="E208" s="122"/>
      <c r="F208" s="122"/>
      <c r="I208" s="81" t="s">
        <v>298</v>
      </c>
      <c r="J208" s="98">
        <v>1.0223</v>
      </c>
      <c r="K208" s="99">
        <f t="shared" si="34"/>
        <v>1022.3</v>
      </c>
      <c r="L208" s="100">
        <f t="shared" si="35"/>
        <v>980.15340364333656</v>
      </c>
      <c r="N208" s="103" t="s">
        <v>85</v>
      </c>
      <c r="O208" s="104" t="s">
        <v>102</v>
      </c>
      <c r="P208" s="105"/>
    </row>
    <row r="209" spans="2:16" x14ac:dyDescent="0.5">
      <c r="C209" s="95"/>
      <c r="D209" s="125"/>
      <c r="E209" s="122"/>
      <c r="F209" s="122"/>
      <c r="I209" s="81" t="s">
        <v>203</v>
      </c>
      <c r="J209" s="98">
        <v>1.0548</v>
      </c>
      <c r="K209" s="99">
        <f t="shared" si="34"/>
        <v>1054.8</v>
      </c>
      <c r="L209" s="100">
        <f t="shared" si="35"/>
        <v>1011.3135186960691</v>
      </c>
    </row>
    <row r="210" spans="2:16" x14ac:dyDescent="0.5">
      <c r="C210" s="95"/>
      <c r="D210" s="125"/>
      <c r="E210" s="122"/>
      <c r="F210" s="122"/>
      <c r="I210" s="81" t="s">
        <v>299</v>
      </c>
      <c r="J210" s="98">
        <v>1.0552999999999999</v>
      </c>
      <c r="K210" s="99">
        <f t="shared" si="34"/>
        <v>1055.3</v>
      </c>
      <c r="L210" s="100">
        <f t="shared" si="35"/>
        <v>1011.7929050814957</v>
      </c>
      <c r="N210" s="62"/>
    </row>
    <row r="211" spans="2:16" x14ac:dyDescent="0.5">
      <c r="C211" s="95"/>
      <c r="D211" s="125"/>
      <c r="E211" s="122"/>
      <c r="F211" s="122"/>
      <c r="I211" s="81" t="s">
        <v>300</v>
      </c>
      <c r="J211" s="98">
        <v>1.0641</v>
      </c>
      <c r="K211" s="99">
        <f t="shared" si="34"/>
        <v>1064.1000000000001</v>
      </c>
      <c r="L211" s="100">
        <f t="shared" si="35"/>
        <v>1020.230105465005</v>
      </c>
    </row>
    <row r="212" spans="2:16" x14ac:dyDescent="0.5">
      <c r="C212" s="95"/>
      <c r="D212" s="125"/>
      <c r="E212" s="122"/>
      <c r="F212" s="122"/>
      <c r="I212" s="81" t="s">
        <v>234</v>
      </c>
      <c r="J212" s="98">
        <v>1.0432999999999999</v>
      </c>
      <c r="K212" s="99">
        <f t="shared" si="34"/>
        <v>1043.3</v>
      </c>
      <c r="L212" s="100">
        <f t="shared" si="35"/>
        <v>1000.287631831256</v>
      </c>
    </row>
    <row r="213" spans="2:16" x14ac:dyDescent="0.5">
      <c r="C213" s="95"/>
      <c r="D213" s="125"/>
      <c r="E213" s="122"/>
      <c r="F213" s="122"/>
      <c r="I213" s="81" t="s">
        <v>291</v>
      </c>
      <c r="J213" s="98">
        <v>1.0416000000000001</v>
      </c>
      <c r="K213" s="99">
        <f t="shared" si="34"/>
        <v>1041.6000000000001</v>
      </c>
      <c r="L213" s="100">
        <f t="shared" si="35"/>
        <v>998.65771812080561</v>
      </c>
    </row>
    <row r="214" spans="2:16" x14ac:dyDescent="0.5">
      <c r="C214" s="95"/>
      <c r="D214" s="125"/>
      <c r="E214" s="122"/>
      <c r="F214" s="122"/>
      <c r="I214" s="81" t="s">
        <v>201</v>
      </c>
      <c r="J214" s="98">
        <v>1.0513999999999999</v>
      </c>
      <c r="K214" s="99">
        <f t="shared" si="34"/>
        <v>1051.3999999999999</v>
      </c>
      <c r="L214" s="100">
        <f t="shared" si="35"/>
        <v>1008.0536912751677</v>
      </c>
    </row>
    <row r="215" spans="2:16" x14ac:dyDescent="0.5">
      <c r="C215" s="95"/>
      <c r="D215" s="125"/>
      <c r="E215" s="122"/>
      <c r="F215" s="122"/>
      <c r="I215" s="110" t="s">
        <v>296</v>
      </c>
      <c r="J215" s="107">
        <v>1.0537000000000001</v>
      </c>
      <c r="K215" s="108">
        <f t="shared" si="34"/>
        <v>1053.7</v>
      </c>
      <c r="L215" s="109">
        <f t="shared" si="35"/>
        <v>1010.2588686481305</v>
      </c>
    </row>
    <row r="216" spans="2:16" x14ac:dyDescent="0.5">
      <c r="C216" s="95"/>
      <c r="D216" s="119"/>
      <c r="E216" s="126"/>
      <c r="F216" s="122"/>
      <c r="I216" s="81" t="s">
        <v>93</v>
      </c>
      <c r="J216" s="111"/>
      <c r="K216" s="111" t="s">
        <v>94</v>
      </c>
      <c r="L216" s="83">
        <f>L203-$K$4</f>
        <v>6.4333652924257194</v>
      </c>
    </row>
    <row r="217" spans="2:16" x14ac:dyDescent="0.5">
      <c r="C217" s="95"/>
      <c r="D217" s="119"/>
      <c r="E217" s="126"/>
      <c r="F217" s="122"/>
      <c r="I217" s="81" t="s">
        <v>93</v>
      </c>
      <c r="J217" s="111"/>
      <c r="K217" s="111" t="s">
        <v>95</v>
      </c>
      <c r="L217" s="83">
        <f>(100*(L203-$K$4))/L203</f>
        <v>0.6392241666746078</v>
      </c>
    </row>
    <row r="218" spans="2:16" x14ac:dyDescent="0.5">
      <c r="C218" s="95"/>
      <c r="D218" s="119"/>
      <c r="E218" s="126"/>
      <c r="F218" s="123"/>
      <c r="I218" s="81" t="s">
        <v>96</v>
      </c>
      <c r="J218" s="111"/>
      <c r="K218" s="111" t="s">
        <v>94</v>
      </c>
      <c r="L218" s="83">
        <f>_xlfn.STDEV.S(L206:L215)</f>
        <v>11.111423139414928</v>
      </c>
    </row>
    <row r="219" spans="2:16" x14ac:dyDescent="0.5">
      <c r="C219" s="95"/>
      <c r="D219" s="119"/>
      <c r="E219" s="126"/>
      <c r="F219" s="123"/>
      <c r="I219" s="81" t="s">
        <v>96</v>
      </c>
      <c r="J219" s="111"/>
      <c r="K219" s="111" t="s">
        <v>95</v>
      </c>
      <c r="L219" s="83">
        <f>100*(L204/L203)</f>
        <v>1.1040396237446313</v>
      </c>
    </row>
    <row r="220" spans="2:16" x14ac:dyDescent="0.5">
      <c r="C220" s="95"/>
      <c r="D220" s="119"/>
      <c r="E220" s="127"/>
      <c r="F220" s="122"/>
      <c r="I220" s="110" t="s">
        <v>97</v>
      </c>
      <c r="J220" s="112"/>
      <c r="K220" s="112" t="s">
        <v>94</v>
      </c>
      <c r="L220" s="113">
        <f>ABS(L216)+2*L218</f>
        <v>28.656211571255575</v>
      </c>
    </row>
    <row r="222" spans="2:16" x14ac:dyDescent="0.5">
      <c r="C222" s="114"/>
      <c r="D222" s="115"/>
      <c r="E222" s="116"/>
      <c r="F222" s="116"/>
      <c r="G222" s="62"/>
      <c r="H222" s="57">
        <v>19</v>
      </c>
      <c r="I222" s="58" t="s">
        <v>439</v>
      </c>
      <c r="J222" s="59"/>
      <c r="K222" s="60"/>
      <c r="L222" s="61">
        <v>42521</v>
      </c>
      <c r="N222" s="63" t="s">
        <v>66</v>
      </c>
      <c r="O222" s="64" t="s">
        <v>191</v>
      </c>
      <c r="P222" s="65"/>
    </row>
    <row r="223" spans="2:16" x14ac:dyDescent="0.5">
      <c r="B223" s="66"/>
      <c r="C223" s="95"/>
      <c r="D223" s="115"/>
      <c r="E223" s="116"/>
      <c r="F223" s="116"/>
      <c r="G223" s="62"/>
      <c r="H223" s="71"/>
      <c r="I223" s="67" t="s">
        <v>69</v>
      </c>
      <c r="J223" s="68"/>
      <c r="K223" s="69"/>
      <c r="L223" s="70"/>
      <c r="N223" s="72"/>
      <c r="O223" s="73" t="s">
        <v>166</v>
      </c>
      <c r="P223" s="74"/>
    </row>
    <row r="224" spans="2:16" x14ac:dyDescent="0.5">
      <c r="C224" s="118"/>
      <c r="D224" s="114"/>
      <c r="E224" s="119"/>
      <c r="F224" s="120"/>
      <c r="G224" s="62"/>
      <c r="H224" s="71"/>
      <c r="I224" s="76" t="s">
        <v>150</v>
      </c>
      <c r="J224" s="77"/>
      <c r="K224" s="78">
        <v>1000</v>
      </c>
      <c r="L224" s="79">
        <f>L225/K224</f>
        <v>0.99397890699904135</v>
      </c>
      <c r="N224" s="72"/>
      <c r="O224" s="73" t="s">
        <v>167</v>
      </c>
      <c r="P224" s="74"/>
    </row>
    <row r="225" spans="3:16" x14ac:dyDescent="0.5">
      <c r="C225" s="95"/>
      <c r="D225" s="95"/>
      <c r="E225" s="121"/>
      <c r="F225" s="122"/>
      <c r="I225" s="81" t="s">
        <v>72</v>
      </c>
      <c r="K225" s="82"/>
      <c r="L225" s="85">
        <f>AVERAGE(L228:L237)</f>
        <v>993.97890699904133</v>
      </c>
      <c r="N225" s="72"/>
      <c r="O225" s="73" t="s">
        <v>168</v>
      </c>
      <c r="P225" s="74"/>
    </row>
    <row r="226" spans="3:16" x14ac:dyDescent="0.5">
      <c r="C226" s="95"/>
      <c r="D226" s="95"/>
      <c r="E226" s="123"/>
      <c r="F226" s="123"/>
      <c r="I226" s="81" t="s">
        <v>74</v>
      </c>
      <c r="K226" s="99"/>
      <c r="L226" s="87">
        <f>_xlfn.STDEV.S(L228:L237)</f>
        <v>2.5674113619560344</v>
      </c>
      <c r="N226" s="72" t="s">
        <v>169</v>
      </c>
      <c r="O226" s="143">
        <v>1.0429999999999999</v>
      </c>
      <c r="P226" s="74" t="s">
        <v>76</v>
      </c>
    </row>
    <row r="227" spans="3:16" x14ac:dyDescent="0.5">
      <c r="C227" s="95"/>
      <c r="D227" s="119"/>
      <c r="E227" s="124"/>
      <c r="F227" s="124"/>
      <c r="G227" s="95"/>
      <c r="H227" s="96"/>
      <c r="I227" s="91"/>
      <c r="J227" s="92" t="s">
        <v>77</v>
      </c>
      <c r="K227" s="93" t="s">
        <v>78</v>
      </c>
      <c r="L227" s="94" t="s">
        <v>79</v>
      </c>
      <c r="N227" s="88" t="s">
        <v>170</v>
      </c>
      <c r="O227" s="144">
        <v>1.0275000000000001</v>
      </c>
      <c r="P227" s="90" t="s">
        <v>76</v>
      </c>
    </row>
    <row r="228" spans="3:16" x14ac:dyDescent="0.5">
      <c r="C228" s="95"/>
      <c r="D228" s="125"/>
      <c r="E228" s="122"/>
      <c r="F228" s="122"/>
      <c r="I228" s="81" t="s">
        <v>288</v>
      </c>
      <c r="J228" s="98">
        <v>1.0354000000000001</v>
      </c>
      <c r="K228" s="99">
        <f t="shared" ref="K228:K237" si="36">J228*1000</f>
        <v>1035.4000000000001</v>
      </c>
      <c r="L228" s="100">
        <f t="shared" ref="L228:L237" si="37">K228/$O$6</f>
        <v>992.71332694151499</v>
      </c>
    </row>
    <row r="229" spans="3:16" x14ac:dyDescent="0.5">
      <c r="C229" s="95"/>
      <c r="D229" s="125"/>
      <c r="E229" s="122"/>
      <c r="F229" s="122"/>
      <c r="I229" s="81" t="s">
        <v>228</v>
      </c>
      <c r="J229" s="98">
        <v>1.0374000000000001</v>
      </c>
      <c r="K229" s="99">
        <f t="shared" si="36"/>
        <v>1037.4000000000001</v>
      </c>
      <c r="L229" s="100">
        <f t="shared" si="37"/>
        <v>994.63087248322165</v>
      </c>
      <c r="N229" s="58" t="s">
        <v>82</v>
      </c>
      <c r="O229" s="101" t="s">
        <v>20</v>
      </c>
      <c r="P229" s="102"/>
    </row>
    <row r="230" spans="3:16" x14ac:dyDescent="0.5">
      <c r="C230" s="95"/>
      <c r="D230" s="125"/>
      <c r="E230" s="122"/>
      <c r="F230" s="122"/>
      <c r="I230" s="81" t="s">
        <v>301</v>
      </c>
      <c r="J230" s="98">
        <v>1.0391999999999999</v>
      </c>
      <c r="K230" s="99">
        <f t="shared" si="36"/>
        <v>1039.1999999999998</v>
      </c>
      <c r="L230" s="100">
        <f t="shared" si="37"/>
        <v>996.35666347075733</v>
      </c>
      <c r="N230" s="103" t="s">
        <v>85</v>
      </c>
      <c r="O230" s="104" t="s">
        <v>86</v>
      </c>
      <c r="P230" s="105"/>
    </row>
    <row r="231" spans="3:16" x14ac:dyDescent="0.5">
      <c r="C231" s="95"/>
      <c r="D231" s="125"/>
      <c r="E231" s="122"/>
      <c r="F231" s="122"/>
      <c r="I231" s="81" t="s">
        <v>302</v>
      </c>
      <c r="J231" s="98">
        <v>1.0417000000000001</v>
      </c>
      <c r="K231" s="99">
        <f t="shared" si="36"/>
        <v>1041.7</v>
      </c>
      <c r="L231" s="100">
        <f t="shared" si="37"/>
        <v>998.75359539789076</v>
      </c>
    </row>
    <row r="232" spans="3:16" x14ac:dyDescent="0.5">
      <c r="C232" s="95"/>
      <c r="D232" s="125"/>
      <c r="E232" s="122"/>
      <c r="F232" s="122"/>
      <c r="I232" s="81" t="s">
        <v>269</v>
      </c>
      <c r="J232" s="98">
        <v>1.0371999999999999</v>
      </c>
      <c r="K232" s="99">
        <f t="shared" si="36"/>
        <v>1037.1999999999998</v>
      </c>
      <c r="L232" s="100">
        <f t="shared" si="37"/>
        <v>994.43911792905067</v>
      </c>
      <c r="N232" s="62"/>
    </row>
    <row r="233" spans="3:16" x14ac:dyDescent="0.5">
      <c r="C233" s="95"/>
      <c r="D233" s="125"/>
      <c r="E233" s="122"/>
      <c r="F233" s="122"/>
      <c r="I233" s="81" t="s">
        <v>283</v>
      </c>
      <c r="J233" s="98">
        <v>1.0351999999999999</v>
      </c>
      <c r="K233" s="99">
        <f t="shared" si="36"/>
        <v>1035.1999999999998</v>
      </c>
      <c r="L233" s="100">
        <f t="shared" si="37"/>
        <v>992.52157238734412</v>
      </c>
    </row>
    <row r="234" spans="3:16" x14ac:dyDescent="0.5">
      <c r="C234" s="95"/>
      <c r="D234" s="125"/>
      <c r="E234" s="122"/>
      <c r="F234" s="122"/>
      <c r="I234" s="81" t="s">
        <v>303</v>
      </c>
      <c r="J234" s="98">
        <v>1.0390999999999999</v>
      </c>
      <c r="K234" s="99">
        <f t="shared" si="36"/>
        <v>1039.0999999999999</v>
      </c>
      <c r="L234" s="100">
        <f t="shared" si="37"/>
        <v>996.26078619367206</v>
      </c>
    </row>
    <row r="235" spans="3:16" x14ac:dyDescent="0.5">
      <c r="C235" s="95"/>
      <c r="D235" s="125"/>
      <c r="E235" s="122"/>
      <c r="F235" s="122"/>
      <c r="I235" s="81" t="s">
        <v>304</v>
      </c>
      <c r="J235" s="98">
        <v>1.0343</v>
      </c>
      <c r="K235" s="99">
        <f t="shared" si="36"/>
        <v>1034.3</v>
      </c>
      <c r="L235" s="100">
        <f t="shared" si="37"/>
        <v>991.65867689357628</v>
      </c>
    </row>
    <row r="236" spans="3:16" x14ac:dyDescent="0.5">
      <c r="C236" s="95"/>
      <c r="D236" s="125"/>
      <c r="E236" s="122"/>
      <c r="F236" s="122"/>
      <c r="I236" s="81" t="s">
        <v>305</v>
      </c>
      <c r="J236" s="98">
        <v>1.0345</v>
      </c>
      <c r="K236" s="99">
        <f t="shared" si="36"/>
        <v>1034.5</v>
      </c>
      <c r="L236" s="100">
        <f t="shared" si="37"/>
        <v>991.85043144774693</v>
      </c>
    </row>
    <row r="237" spans="3:16" x14ac:dyDescent="0.5">
      <c r="C237" s="95"/>
      <c r="D237" s="125"/>
      <c r="E237" s="122"/>
      <c r="F237" s="122"/>
      <c r="I237" s="110" t="s">
        <v>306</v>
      </c>
      <c r="J237" s="107">
        <v>1.0331999999999999</v>
      </c>
      <c r="K237" s="108">
        <f t="shared" si="36"/>
        <v>1033.1999999999998</v>
      </c>
      <c r="L237" s="109">
        <f t="shared" si="37"/>
        <v>990.60402684563746</v>
      </c>
    </row>
    <row r="238" spans="3:16" x14ac:dyDescent="0.5">
      <c r="C238" s="95"/>
      <c r="D238" s="119"/>
      <c r="E238" s="126"/>
      <c r="F238" s="122"/>
      <c r="I238" s="81" t="s">
        <v>93</v>
      </c>
      <c r="J238" s="111"/>
      <c r="K238" s="111" t="s">
        <v>94</v>
      </c>
      <c r="L238" s="83">
        <f>L225-$K$4</f>
        <v>-6.0210930009586718</v>
      </c>
    </row>
    <row r="239" spans="3:16" x14ac:dyDescent="0.5">
      <c r="C239" s="95"/>
      <c r="D239" s="119"/>
      <c r="E239" s="126"/>
      <c r="F239" s="122"/>
      <c r="I239" s="81" t="s">
        <v>93</v>
      </c>
      <c r="J239" s="111"/>
      <c r="K239" s="111" t="s">
        <v>95</v>
      </c>
      <c r="L239" s="83">
        <f>(100*(L225-$K$4))/L225</f>
        <v>-0.60575661702290817</v>
      </c>
    </row>
    <row r="240" spans="3:16" x14ac:dyDescent="0.5">
      <c r="C240" s="95"/>
      <c r="D240" s="119"/>
      <c r="E240" s="126"/>
      <c r="F240" s="123"/>
      <c r="I240" s="81" t="s">
        <v>96</v>
      </c>
      <c r="J240" s="111"/>
      <c r="K240" s="111" t="s">
        <v>94</v>
      </c>
      <c r="L240" s="83">
        <f>_xlfn.STDEV.S(L228:L237)</f>
        <v>2.5674113619560344</v>
      </c>
    </row>
    <row r="241" spans="2:17" x14ac:dyDescent="0.5">
      <c r="C241" s="95"/>
      <c r="D241" s="119"/>
      <c r="E241" s="126"/>
      <c r="F241" s="123"/>
      <c r="I241" s="81" t="s">
        <v>96</v>
      </c>
      <c r="J241" s="111"/>
      <c r="K241" s="111" t="s">
        <v>95</v>
      </c>
      <c r="L241" s="83">
        <f>100*(L226/L225)</f>
        <v>0.25829636261672811</v>
      </c>
    </row>
    <row r="242" spans="2:17" x14ac:dyDescent="0.5">
      <c r="C242" s="95"/>
      <c r="D242" s="119"/>
      <c r="E242" s="127"/>
      <c r="F242" s="122"/>
      <c r="I242" s="110" t="s">
        <v>97</v>
      </c>
      <c r="J242" s="112"/>
      <c r="K242" s="112" t="s">
        <v>94</v>
      </c>
      <c r="L242" s="113">
        <f>ABS(L238)+2*L240</f>
        <v>11.155915724870741</v>
      </c>
    </row>
    <row r="244" spans="2:17" x14ac:dyDescent="0.5">
      <c r="C244" s="114"/>
      <c r="D244" s="115"/>
      <c r="E244" s="116"/>
      <c r="F244" s="116"/>
      <c r="G244" s="62"/>
      <c r="H244" s="57">
        <v>20</v>
      </c>
      <c r="I244" s="58" t="s">
        <v>439</v>
      </c>
      <c r="J244" s="59"/>
      <c r="K244" s="60"/>
      <c r="L244" s="61"/>
      <c r="N244" s="63" t="s">
        <v>66</v>
      </c>
      <c r="O244" s="64" t="s">
        <v>191</v>
      </c>
      <c r="P244" s="65"/>
    </row>
    <row r="245" spans="2:17" x14ac:dyDescent="0.5">
      <c r="B245" s="66"/>
      <c r="C245" s="95"/>
      <c r="D245" s="115"/>
      <c r="E245" s="116"/>
      <c r="F245" s="116"/>
      <c r="G245" s="62"/>
      <c r="H245" s="71"/>
      <c r="I245" s="67" t="s">
        <v>69</v>
      </c>
      <c r="J245" s="68"/>
      <c r="K245" s="69"/>
      <c r="L245" s="70"/>
      <c r="N245" s="72"/>
      <c r="O245" s="73" t="s">
        <v>166</v>
      </c>
      <c r="P245" s="74"/>
    </row>
    <row r="246" spans="2:17" x14ac:dyDescent="0.5">
      <c r="C246" s="118"/>
      <c r="D246" s="114"/>
      <c r="E246" s="119"/>
      <c r="F246" s="120"/>
      <c r="G246" s="62"/>
      <c r="H246" s="71"/>
      <c r="I246" s="76" t="s">
        <v>150</v>
      </c>
      <c r="J246" s="77"/>
      <c r="K246" s="78">
        <v>1000</v>
      </c>
      <c r="L246" s="79">
        <f>L247/K246</f>
        <v>0.99080536912751693</v>
      </c>
      <c r="N246" s="72"/>
      <c r="O246" s="73" t="s">
        <v>167</v>
      </c>
      <c r="P246" s="74"/>
    </row>
    <row r="247" spans="2:17" x14ac:dyDescent="0.5">
      <c r="C247" s="95"/>
      <c r="D247" s="95"/>
      <c r="E247" s="121"/>
      <c r="F247" s="122"/>
      <c r="I247" s="81" t="s">
        <v>72</v>
      </c>
      <c r="K247" s="82"/>
      <c r="L247" s="85">
        <f>AVERAGE(L250:L259)</f>
        <v>990.80536912751688</v>
      </c>
      <c r="N247" s="72"/>
      <c r="O247" s="73" t="s">
        <v>168</v>
      </c>
      <c r="P247" s="74"/>
    </row>
    <row r="248" spans="2:17" x14ac:dyDescent="0.5">
      <c r="C248" s="95"/>
      <c r="D248" s="95"/>
      <c r="E248" s="123"/>
      <c r="F248" s="123"/>
      <c r="I248" s="81" t="s">
        <v>74</v>
      </c>
      <c r="K248" s="99"/>
      <c r="L248" s="87">
        <f>_xlfn.STDEV.S(L250:L259)</f>
        <v>2.904042375653233</v>
      </c>
      <c r="N248" s="72" t="s">
        <v>169</v>
      </c>
      <c r="O248" s="143">
        <v>1.0429999999999999</v>
      </c>
      <c r="P248" s="74" t="s">
        <v>76</v>
      </c>
    </row>
    <row r="249" spans="2:17" x14ac:dyDescent="0.5">
      <c r="C249" s="95"/>
      <c r="D249" s="119"/>
      <c r="E249" s="124"/>
      <c r="F249" s="124"/>
      <c r="G249" s="95"/>
      <c r="H249" s="96"/>
      <c r="I249" s="91"/>
      <c r="J249" s="92" t="s">
        <v>77</v>
      </c>
      <c r="K249" s="93" t="s">
        <v>78</v>
      </c>
      <c r="L249" s="94" t="s">
        <v>79</v>
      </c>
      <c r="N249" s="88" t="s">
        <v>170</v>
      </c>
      <c r="O249" s="144">
        <v>1.0275000000000001</v>
      </c>
      <c r="P249" s="90" t="s">
        <v>76</v>
      </c>
      <c r="Q249" s="56" t="s">
        <v>235</v>
      </c>
    </row>
    <row r="250" spans="2:17" x14ac:dyDescent="0.5">
      <c r="C250" s="95"/>
      <c r="D250" s="125"/>
      <c r="E250" s="122"/>
      <c r="F250" s="122"/>
      <c r="I250" s="81" t="s">
        <v>307</v>
      </c>
      <c r="J250" s="98">
        <v>1.0328999999999999</v>
      </c>
      <c r="K250" s="99">
        <f t="shared" ref="K250:K259" si="38">J250*1000</f>
        <v>1032.8999999999999</v>
      </c>
      <c r="L250" s="100">
        <f t="shared" ref="L250:L259" si="39">K250/$O$6</f>
        <v>990.31639501438156</v>
      </c>
    </row>
    <row r="251" spans="2:17" x14ac:dyDescent="0.5">
      <c r="C251" s="95"/>
      <c r="D251" s="125"/>
      <c r="E251" s="122"/>
      <c r="F251" s="122"/>
      <c r="I251" s="81" t="s">
        <v>308</v>
      </c>
      <c r="J251" s="98">
        <v>1.0288999999999999</v>
      </c>
      <c r="K251" s="99">
        <f t="shared" si="38"/>
        <v>1028.8999999999999</v>
      </c>
      <c r="L251" s="100">
        <f t="shared" si="39"/>
        <v>986.48130393096835</v>
      </c>
      <c r="N251" s="58" t="s">
        <v>82</v>
      </c>
      <c r="O251" s="101" t="s">
        <v>20</v>
      </c>
      <c r="P251" s="102"/>
    </row>
    <row r="252" spans="2:17" x14ac:dyDescent="0.5">
      <c r="C252" s="95"/>
      <c r="D252" s="125"/>
      <c r="E252" s="122"/>
      <c r="F252" s="122"/>
      <c r="I252" s="81" t="s">
        <v>309</v>
      </c>
      <c r="J252" s="98">
        <v>1.0326</v>
      </c>
      <c r="K252" s="99">
        <f t="shared" si="38"/>
        <v>1032.5999999999999</v>
      </c>
      <c r="L252" s="100">
        <f t="shared" si="39"/>
        <v>990.02876318312553</v>
      </c>
      <c r="N252" s="103" t="s">
        <v>85</v>
      </c>
      <c r="O252" s="104" t="s">
        <v>102</v>
      </c>
      <c r="P252" s="105"/>
    </row>
    <row r="253" spans="2:17" x14ac:dyDescent="0.5">
      <c r="C253" s="95"/>
      <c r="D253" s="125"/>
      <c r="E253" s="122"/>
      <c r="F253" s="122"/>
      <c r="I253" s="81" t="s">
        <v>310</v>
      </c>
      <c r="J253" s="98">
        <v>1.0306</v>
      </c>
      <c r="K253" s="99">
        <f t="shared" si="38"/>
        <v>1030.5999999999999</v>
      </c>
      <c r="L253" s="100">
        <f t="shared" si="39"/>
        <v>988.11121764141899</v>
      </c>
    </row>
    <row r="254" spans="2:17" x14ac:dyDescent="0.5">
      <c r="C254" s="95"/>
      <c r="D254" s="125"/>
      <c r="E254" s="122"/>
      <c r="F254" s="122"/>
      <c r="I254" s="81" t="s">
        <v>311</v>
      </c>
      <c r="J254" s="98">
        <v>1.0370999999999999</v>
      </c>
      <c r="K254" s="99">
        <f t="shared" si="38"/>
        <v>1037.0999999999999</v>
      </c>
      <c r="L254" s="100">
        <f t="shared" si="39"/>
        <v>994.34324065196552</v>
      </c>
      <c r="N254" s="62"/>
    </row>
    <row r="255" spans="2:17" x14ac:dyDescent="0.5">
      <c r="C255" s="95"/>
      <c r="D255" s="125"/>
      <c r="E255" s="122"/>
      <c r="F255" s="122"/>
      <c r="I255" s="81" t="s">
        <v>312</v>
      </c>
      <c r="J255" s="98">
        <v>1.0310999999999999</v>
      </c>
      <c r="K255" s="99">
        <f t="shared" si="38"/>
        <v>1031.0999999999999</v>
      </c>
      <c r="L255" s="100">
        <f t="shared" si="39"/>
        <v>988.59060402684565</v>
      </c>
    </row>
    <row r="256" spans="2:17" x14ac:dyDescent="0.5">
      <c r="C256" s="95"/>
      <c r="D256" s="125"/>
      <c r="E256" s="122"/>
      <c r="F256" s="122"/>
      <c r="I256" s="81" t="s">
        <v>279</v>
      </c>
      <c r="J256" s="98">
        <v>1.0357000000000001</v>
      </c>
      <c r="K256" s="99">
        <f t="shared" si="38"/>
        <v>1035.7</v>
      </c>
      <c r="L256" s="100">
        <f t="shared" si="39"/>
        <v>993.00095877277101</v>
      </c>
    </row>
    <row r="257" spans="2:12" x14ac:dyDescent="0.5">
      <c r="C257" s="95"/>
      <c r="D257" s="125"/>
      <c r="E257" s="122"/>
      <c r="F257" s="122"/>
      <c r="I257" s="81" t="s">
        <v>313</v>
      </c>
      <c r="J257" s="98">
        <v>1.0329999999999999</v>
      </c>
      <c r="K257" s="99">
        <f t="shared" si="38"/>
        <v>1033</v>
      </c>
      <c r="L257" s="100">
        <f t="shared" si="39"/>
        <v>990.41227229146705</v>
      </c>
    </row>
    <row r="258" spans="2:12" x14ac:dyDescent="0.5">
      <c r="C258" s="95"/>
      <c r="D258" s="125"/>
      <c r="E258" s="122"/>
      <c r="F258" s="122"/>
      <c r="I258" s="81" t="s">
        <v>314</v>
      </c>
      <c r="J258" s="98">
        <v>1.0334000000000001</v>
      </c>
      <c r="K258" s="99">
        <f t="shared" si="38"/>
        <v>1033.4000000000001</v>
      </c>
      <c r="L258" s="100">
        <f t="shared" si="39"/>
        <v>990.79578139980845</v>
      </c>
    </row>
    <row r="259" spans="2:12" x14ac:dyDescent="0.5">
      <c r="C259" s="95"/>
      <c r="D259" s="125"/>
      <c r="E259" s="122"/>
      <c r="F259" s="122"/>
      <c r="I259" s="110" t="s">
        <v>315</v>
      </c>
      <c r="J259" s="107">
        <v>1.0387999999999999</v>
      </c>
      <c r="K259" s="108">
        <f t="shared" si="38"/>
        <v>1038.8</v>
      </c>
      <c r="L259" s="109">
        <f t="shared" si="39"/>
        <v>995.97315436241615</v>
      </c>
    </row>
    <row r="260" spans="2:12" x14ac:dyDescent="0.5">
      <c r="C260" s="95"/>
      <c r="D260" s="119"/>
      <c r="E260" s="126"/>
      <c r="F260" s="122"/>
      <c r="I260" s="81" t="s">
        <v>93</v>
      </c>
      <c r="J260" s="111"/>
      <c r="K260" s="111" t="s">
        <v>94</v>
      </c>
      <c r="L260" s="83">
        <f>L247-$K$4</f>
        <v>-9.1946308724831169</v>
      </c>
    </row>
    <row r="261" spans="2:12" x14ac:dyDescent="0.5">
      <c r="C261" s="95"/>
      <c r="D261" s="119"/>
      <c r="E261" s="126"/>
      <c r="F261" s="122"/>
      <c r="I261" s="81" t="s">
        <v>93</v>
      </c>
      <c r="J261" s="111"/>
      <c r="K261" s="111" t="s">
        <v>95</v>
      </c>
      <c r="L261" s="83">
        <f>(100*(L247-$K$4))/L247</f>
        <v>-0.92799566483775942</v>
      </c>
    </row>
    <row r="262" spans="2:12" x14ac:dyDescent="0.5">
      <c r="C262" s="95"/>
      <c r="D262" s="119"/>
      <c r="E262" s="126"/>
      <c r="F262" s="123"/>
      <c r="I262" s="81" t="s">
        <v>96</v>
      </c>
      <c r="J262" s="111"/>
      <c r="K262" s="111" t="s">
        <v>94</v>
      </c>
      <c r="L262" s="83">
        <f>_xlfn.STDEV.S(L250:L259)</f>
        <v>2.904042375653233</v>
      </c>
    </row>
    <row r="263" spans="2:12" x14ac:dyDescent="0.5">
      <c r="C263" s="95"/>
      <c r="D263" s="119"/>
      <c r="E263" s="126"/>
      <c r="F263" s="123"/>
      <c r="I263" s="81" t="s">
        <v>96</v>
      </c>
      <c r="J263" s="111"/>
      <c r="K263" s="111" t="s">
        <v>95</v>
      </c>
      <c r="L263" s="83">
        <f>100*(L248/L247)</f>
        <v>0.29309917630043464</v>
      </c>
    </row>
    <row r="264" spans="2:12" x14ac:dyDescent="0.5">
      <c r="C264" s="95"/>
      <c r="D264" s="119"/>
      <c r="E264" s="127"/>
      <c r="F264" s="122"/>
      <c r="I264" s="110" t="s">
        <v>97</v>
      </c>
      <c r="J264" s="112"/>
      <c r="K264" s="112" t="s">
        <v>94</v>
      </c>
      <c r="L264" s="113">
        <f>ABS(L260)+2*L262</f>
        <v>15.002715623789584</v>
      </c>
    </row>
    <row r="266" spans="2:12" x14ac:dyDescent="0.5">
      <c r="B266" s="56"/>
      <c r="E266" s="56"/>
      <c r="F266" s="56"/>
      <c r="H266" s="56"/>
      <c r="K266" s="56"/>
      <c r="L266" s="56"/>
    </row>
    <row r="267" spans="2:12" x14ac:dyDescent="0.5">
      <c r="B267" s="56"/>
      <c r="E267" s="56"/>
      <c r="F267" s="56"/>
      <c r="H267" s="56"/>
      <c r="K267" s="56"/>
      <c r="L267" s="56"/>
    </row>
    <row r="268" spans="2:12" x14ac:dyDescent="0.5">
      <c r="B268" s="56"/>
      <c r="E268" s="56"/>
      <c r="F268" s="56"/>
      <c r="H268" s="56"/>
      <c r="K268" s="56"/>
      <c r="L268" s="56"/>
    </row>
    <row r="269" spans="2:12" x14ac:dyDescent="0.5">
      <c r="B269" s="56"/>
      <c r="E269" s="56"/>
      <c r="F269" s="56"/>
      <c r="H269" s="56"/>
      <c r="K269" s="56"/>
      <c r="L269" s="56"/>
    </row>
    <row r="270" spans="2:12" x14ac:dyDescent="0.5">
      <c r="B270" s="56"/>
      <c r="E270" s="56"/>
      <c r="F270" s="56"/>
      <c r="H270" s="56"/>
      <c r="K270" s="56"/>
      <c r="L270" s="56"/>
    </row>
    <row r="271" spans="2:12" x14ac:dyDescent="0.5">
      <c r="B271" s="56"/>
      <c r="E271" s="56"/>
      <c r="F271" s="56"/>
      <c r="H271" s="56"/>
      <c r="K271" s="56"/>
      <c r="L271" s="56"/>
    </row>
    <row r="272" spans="2:12" x14ac:dyDescent="0.5">
      <c r="B272" s="56"/>
      <c r="E272" s="56"/>
      <c r="F272" s="56"/>
      <c r="H272" s="56"/>
      <c r="K272" s="56"/>
      <c r="L272" s="56"/>
    </row>
    <row r="273" spans="2:12" x14ac:dyDescent="0.5">
      <c r="B273" s="56"/>
      <c r="E273" s="56"/>
      <c r="F273" s="56"/>
      <c r="H273" s="56"/>
      <c r="K273" s="56"/>
      <c r="L273" s="56"/>
    </row>
    <row r="274" spans="2:12" x14ac:dyDescent="0.5">
      <c r="B274" s="56"/>
      <c r="E274" s="56"/>
      <c r="F274" s="56"/>
      <c r="H274" s="56"/>
      <c r="K274" s="56"/>
      <c r="L274" s="56"/>
    </row>
    <row r="275" spans="2:12" x14ac:dyDescent="0.5">
      <c r="B275" s="56"/>
      <c r="E275" s="56"/>
      <c r="F275" s="56"/>
      <c r="H275" s="56"/>
      <c r="K275" s="56"/>
      <c r="L275" s="56"/>
    </row>
    <row r="276" spans="2:12" x14ac:dyDescent="0.5">
      <c r="B276" s="56"/>
      <c r="E276" s="56"/>
      <c r="F276" s="56"/>
      <c r="H276" s="56"/>
      <c r="K276" s="56"/>
      <c r="L276" s="56"/>
    </row>
    <row r="277" spans="2:12" x14ac:dyDescent="0.5">
      <c r="B277" s="56"/>
      <c r="E277" s="56"/>
      <c r="F277" s="56"/>
      <c r="H277" s="56"/>
      <c r="K277" s="56"/>
      <c r="L277" s="56"/>
    </row>
    <row r="278" spans="2:12" x14ac:dyDescent="0.5">
      <c r="B278" s="56"/>
      <c r="E278" s="56"/>
      <c r="F278" s="56"/>
      <c r="H278" s="56"/>
      <c r="K278" s="56"/>
      <c r="L278" s="56"/>
    </row>
    <row r="279" spans="2:12" x14ac:dyDescent="0.5">
      <c r="B279" s="56"/>
      <c r="E279" s="56"/>
      <c r="F279" s="56"/>
      <c r="H279" s="56"/>
      <c r="K279" s="56"/>
      <c r="L279" s="56"/>
    </row>
    <row r="280" spans="2:12" x14ac:dyDescent="0.5">
      <c r="B280" s="56"/>
      <c r="E280" s="56"/>
      <c r="F280" s="56"/>
      <c r="H280" s="56"/>
      <c r="K280" s="56"/>
      <c r="L280" s="56"/>
    </row>
    <row r="281" spans="2:12" x14ac:dyDescent="0.5">
      <c r="B281" s="56"/>
      <c r="E281" s="56"/>
      <c r="F281" s="56"/>
      <c r="H281" s="56"/>
      <c r="K281" s="56"/>
      <c r="L281" s="56"/>
    </row>
    <row r="282" spans="2:12" x14ac:dyDescent="0.5">
      <c r="B282" s="56"/>
      <c r="E282" s="56"/>
      <c r="F282" s="56"/>
      <c r="H282" s="56"/>
      <c r="K282" s="56"/>
      <c r="L282" s="56"/>
    </row>
    <row r="283" spans="2:12" x14ac:dyDescent="0.5">
      <c r="B283" s="56"/>
      <c r="E283" s="56"/>
      <c r="F283" s="56"/>
      <c r="H283" s="56"/>
      <c r="K283" s="56"/>
      <c r="L283" s="56"/>
    </row>
    <row r="284" spans="2:12" x14ac:dyDescent="0.5">
      <c r="B284" s="56"/>
      <c r="E284" s="56"/>
      <c r="F284" s="56"/>
      <c r="H284" s="56"/>
      <c r="K284" s="56"/>
      <c r="L284" s="56"/>
    </row>
    <row r="285" spans="2:12" x14ac:dyDescent="0.5">
      <c r="B285" s="56"/>
      <c r="E285" s="56"/>
      <c r="F285" s="56"/>
      <c r="H285" s="56"/>
      <c r="K285" s="56"/>
      <c r="L285" s="56"/>
    </row>
    <row r="286" spans="2:12" x14ac:dyDescent="0.5">
      <c r="B286" s="56"/>
      <c r="E286" s="56"/>
      <c r="F286" s="56"/>
      <c r="H286" s="56"/>
      <c r="K286" s="56"/>
      <c r="L286" s="56"/>
    </row>
    <row r="287" spans="2:12" x14ac:dyDescent="0.5">
      <c r="B287" s="56"/>
      <c r="E287" s="56"/>
      <c r="F287" s="56"/>
      <c r="H287" s="56"/>
      <c r="K287" s="56"/>
      <c r="L287" s="56"/>
    </row>
    <row r="288" spans="2:12" x14ac:dyDescent="0.5">
      <c r="B288" s="56"/>
      <c r="E288" s="56"/>
      <c r="F288" s="56"/>
      <c r="H288" s="56"/>
      <c r="K288" s="56"/>
      <c r="L288" s="56"/>
    </row>
    <row r="289" spans="2:12" x14ac:dyDescent="0.5">
      <c r="B289" s="56"/>
      <c r="E289" s="56"/>
      <c r="F289" s="56"/>
      <c r="H289" s="56"/>
      <c r="K289" s="56"/>
      <c r="L289" s="56"/>
    </row>
    <row r="290" spans="2:12" x14ac:dyDescent="0.5">
      <c r="B290" s="56"/>
      <c r="E290" s="56"/>
      <c r="F290" s="56"/>
      <c r="H290" s="56"/>
      <c r="K290" s="56"/>
      <c r="L290" s="56"/>
    </row>
    <row r="291" spans="2:12" x14ac:dyDescent="0.5">
      <c r="B291" s="56"/>
      <c r="E291" s="56"/>
      <c r="F291" s="56"/>
      <c r="H291" s="56"/>
      <c r="K291" s="56"/>
      <c r="L291" s="56"/>
    </row>
    <row r="292" spans="2:12" x14ac:dyDescent="0.5">
      <c r="B292" s="56"/>
      <c r="E292" s="56"/>
      <c r="F292" s="56"/>
      <c r="H292" s="56"/>
      <c r="K292" s="56"/>
      <c r="L292" s="56"/>
    </row>
    <row r="293" spans="2:12" x14ac:dyDescent="0.5">
      <c r="B293" s="56"/>
      <c r="E293" s="56"/>
      <c r="F293" s="56"/>
      <c r="H293" s="56"/>
      <c r="K293" s="56"/>
      <c r="L293" s="56"/>
    </row>
    <row r="294" spans="2:12" x14ac:dyDescent="0.5">
      <c r="B294" s="56"/>
      <c r="E294" s="56"/>
      <c r="F294" s="56"/>
      <c r="H294" s="56"/>
      <c r="K294" s="56"/>
      <c r="L294" s="56"/>
    </row>
    <row r="295" spans="2:12" x14ac:dyDescent="0.5">
      <c r="B295" s="56"/>
      <c r="E295" s="56"/>
      <c r="F295" s="56"/>
      <c r="H295" s="56"/>
      <c r="K295" s="56"/>
      <c r="L295" s="56"/>
    </row>
    <row r="296" spans="2:12" x14ac:dyDescent="0.5">
      <c r="B296" s="56"/>
      <c r="E296" s="56"/>
      <c r="F296" s="56"/>
      <c r="H296" s="56"/>
      <c r="K296" s="56"/>
      <c r="L296" s="56"/>
    </row>
    <row r="297" spans="2:12" x14ac:dyDescent="0.5">
      <c r="B297" s="56"/>
      <c r="E297" s="56"/>
      <c r="F297" s="56"/>
      <c r="H297" s="56"/>
      <c r="K297" s="56"/>
      <c r="L297" s="56"/>
    </row>
    <row r="298" spans="2:12" x14ac:dyDescent="0.5">
      <c r="B298" s="56"/>
      <c r="E298" s="56"/>
      <c r="F298" s="56"/>
      <c r="H298" s="56"/>
      <c r="K298" s="56"/>
      <c r="L298" s="56"/>
    </row>
    <row r="299" spans="2:12" x14ac:dyDescent="0.5">
      <c r="B299" s="56"/>
      <c r="E299" s="56"/>
      <c r="F299" s="56"/>
      <c r="H299" s="56"/>
      <c r="K299" s="56"/>
      <c r="L299" s="56"/>
    </row>
    <row r="300" spans="2:12" x14ac:dyDescent="0.5">
      <c r="B300" s="56"/>
      <c r="E300" s="56"/>
      <c r="F300" s="56"/>
      <c r="H300" s="56"/>
      <c r="K300" s="56"/>
      <c r="L300" s="56"/>
    </row>
    <row r="301" spans="2:12" x14ac:dyDescent="0.5">
      <c r="B301" s="56"/>
      <c r="E301" s="56"/>
      <c r="F301" s="56"/>
      <c r="H301" s="56"/>
      <c r="K301" s="56"/>
      <c r="L301" s="56"/>
    </row>
    <row r="302" spans="2:12" x14ac:dyDescent="0.5">
      <c r="B302" s="56"/>
      <c r="E302" s="56"/>
      <c r="F302" s="56"/>
      <c r="H302" s="56"/>
      <c r="K302" s="56"/>
      <c r="L302" s="56"/>
    </row>
    <row r="303" spans="2:12" x14ac:dyDescent="0.5">
      <c r="B303" s="56"/>
      <c r="E303" s="56"/>
      <c r="F303" s="56"/>
      <c r="H303" s="56"/>
      <c r="K303" s="56"/>
      <c r="L303" s="56"/>
    </row>
    <row r="304" spans="2:12" x14ac:dyDescent="0.5">
      <c r="B304" s="56"/>
      <c r="E304" s="56"/>
      <c r="F304" s="56"/>
      <c r="H304" s="56"/>
      <c r="K304" s="56"/>
      <c r="L304" s="56"/>
    </row>
    <row r="305" spans="2:12" x14ac:dyDescent="0.5">
      <c r="B305" s="56"/>
      <c r="E305" s="56"/>
      <c r="F305" s="56"/>
      <c r="H305" s="56"/>
      <c r="K305" s="56"/>
      <c r="L305" s="56"/>
    </row>
    <row r="306" spans="2:12" x14ac:dyDescent="0.5">
      <c r="B306" s="56"/>
      <c r="E306" s="56"/>
      <c r="F306" s="56"/>
      <c r="H306" s="56"/>
      <c r="K306" s="56"/>
      <c r="L306" s="56"/>
    </row>
    <row r="307" spans="2:12" x14ac:dyDescent="0.5">
      <c r="B307" s="56"/>
      <c r="E307" s="56"/>
      <c r="F307" s="56"/>
      <c r="H307" s="56"/>
      <c r="K307" s="56"/>
      <c r="L307" s="56"/>
    </row>
    <row r="308" spans="2:12" x14ac:dyDescent="0.5">
      <c r="B308" s="56"/>
      <c r="E308" s="56"/>
      <c r="F308" s="56"/>
      <c r="H308" s="56"/>
      <c r="K308" s="56"/>
      <c r="L308" s="56"/>
    </row>
    <row r="309" spans="2:12" x14ac:dyDescent="0.5">
      <c r="B309" s="56"/>
      <c r="E309" s="56"/>
      <c r="F309" s="56"/>
      <c r="H309" s="56"/>
      <c r="K309" s="56"/>
      <c r="L309" s="56"/>
    </row>
    <row r="310" spans="2:12" x14ac:dyDescent="0.5">
      <c r="B310" s="56"/>
      <c r="E310" s="56"/>
      <c r="F310" s="56"/>
      <c r="H310" s="56"/>
      <c r="K310" s="56"/>
      <c r="L310" s="56"/>
    </row>
    <row r="311" spans="2:12" x14ac:dyDescent="0.5">
      <c r="B311" s="56"/>
      <c r="E311" s="56"/>
      <c r="F311" s="56"/>
      <c r="H311" s="56"/>
      <c r="K311" s="56"/>
      <c r="L311" s="56"/>
    </row>
    <row r="312" spans="2:12" x14ac:dyDescent="0.5">
      <c r="B312" s="56"/>
      <c r="E312" s="56"/>
      <c r="F312" s="56"/>
      <c r="H312" s="56"/>
      <c r="K312" s="56"/>
      <c r="L312" s="56"/>
    </row>
    <row r="313" spans="2:12" x14ac:dyDescent="0.5">
      <c r="B313" s="56"/>
      <c r="E313" s="56"/>
      <c r="F313" s="56"/>
      <c r="H313" s="56"/>
      <c r="K313" s="56"/>
      <c r="L313" s="56"/>
    </row>
    <row r="314" spans="2:12" x14ac:dyDescent="0.5">
      <c r="B314" s="56"/>
      <c r="E314" s="56"/>
      <c r="F314" s="56"/>
      <c r="H314" s="56"/>
      <c r="K314" s="56"/>
      <c r="L314" s="56"/>
    </row>
    <row r="315" spans="2:12" x14ac:dyDescent="0.5">
      <c r="B315" s="56"/>
      <c r="E315" s="56"/>
      <c r="F315" s="56"/>
      <c r="H315" s="56"/>
      <c r="K315" s="56"/>
      <c r="L315" s="56"/>
    </row>
    <row r="316" spans="2:12" x14ac:dyDescent="0.5">
      <c r="B316" s="56"/>
      <c r="E316" s="56"/>
      <c r="F316" s="56"/>
      <c r="H316" s="56"/>
      <c r="K316" s="56"/>
      <c r="L316" s="56"/>
    </row>
    <row r="317" spans="2:12" x14ac:dyDescent="0.5">
      <c r="B317" s="56"/>
      <c r="E317" s="56"/>
      <c r="F317" s="56"/>
      <c r="H317" s="56"/>
      <c r="K317" s="56"/>
      <c r="L317" s="56"/>
    </row>
    <row r="318" spans="2:12" x14ac:dyDescent="0.5">
      <c r="B318" s="56"/>
      <c r="E318" s="56"/>
      <c r="F318" s="56"/>
      <c r="H318" s="56"/>
      <c r="K318" s="56"/>
      <c r="L318" s="56"/>
    </row>
    <row r="319" spans="2:12" x14ac:dyDescent="0.5">
      <c r="B319" s="56"/>
      <c r="E319" s="56"/>
      <c r="F319" s="56"/>
      <c r="H319" s="56"/>
      <c r="K319" s="56"/>
      <c r="L319" s="56"/>
    </row>
    <row r="320" spans="2:12" x14ac:dyDescent="0.5">
      <c r="B320" s="56"/>
      <c r="E320" s="56"/>
      <c r="F320" s="56"/>
      <c r="H320" s="56"/>
      <c r="K320" s="56"/>
      <c r="L320" s="56"/>
    </row>
    <row r="321" spans="2:12" x14ac:dyDescent="0.5">
      <c r="B321" s="56"/>
      <c r="E321" s="56"/>
      <c r="F321" s="56"/>
      <c r="H321" s="56"/>
      <c r="K321" s="56"/>
      <c r="L321" s="56"/>
    </row>
    <row r="322" spans="2:12" x14ac:dyDescent="0.5">
      <c r="B322" s="56"/>
      <c r="E322" s="56"/>
      <c r="F322" s="56"/>
      <c r="H322" s="56"/>
      <c r="K322" s="56"/>
      <c r="L322" s="56"/>
    </row>
    <row r="323" spans="2:12" x14ac:dyDescent="0.5">
      <c r="B323" s="56"/>
      <c r="E323" s="56"/>
      <c r="F323" s="56"/>
      <c r="H323" s="56"/>
      <c r="K323" s="56"/>
      <c r="L323" s="56"/>
    </row>
    <row r="324" spans="2:12" x14ac:dyDescent="0.5">
      <c r="B324" s="56"/>
      <c r="E324" s="56"/>
      <c r="F324" s="56"/>
      <c r="H324" s="56"/>
      <c r="K324" s="56"/>
      <c r="L324" s="56"/>
    </row>
    <row r="325" spans="2:12" x14ac:dyDescent="0.5">
      <c r="B325" s="56"/>
      <c r="E325" s="56"/>
      <c r="F325" s="56"/>
      <c r="H325" s="56"/>
      <c r="K325" s="56"/>
      <c r="L325" s="56"/>
    </row>
    <row r="326" spans="2:12" x14ac:dyDescent="0.5">
      <c r="B326" s="56"/>
      <c r="E326" s="56"/>
      <c r="F326" s="56"/>
      <c r="H326" s="56"/>
      <c r="K326" s="56"/>
      <c r="L326" s="56"/>
    </row>
    <row r="327" spans="2:12" x14ac:dyDescent="0.5">
      <c r="B327" s="56"/>
      <c r="E327" s="56"/>
      <c r="F327" s="56"/>
      <c r="H327" s="56"/>
      <c r="K327" s="56"/>
      <c r="L327" s="56"/>
    </row>
    <row r="328" spans="2:12" x14ac:dyDescent="0.5">
      <c r="B328" s="56"/>
      <c r="E328" s="56"/>
      <c r="F328" s="56"/>
      <c r="H328" s="56"/>
      <c r="K328" s="56"/>
      <c r="L328" s="56"/>
    </row>
    <row r="329" spans="2:12" x14ac:dyDescent="0.5">
      <c r="B329" s="56"/>
      <c r="E329" s="56"/>
      <c r="F329" s="56"/>
      <c r="H329" s="56"/>
      <c r="K329" s="56"/>
      <c r="L329" s="56"/>
    </row>
    <row r="330" spans="2:12" x14ac:dyDescent="0.5">
      <c r="B330" s="56"/>
      <c r="E330" s="56"/>
      <c r="F330" s="56"/>
      <c r="H330" s="56"/>
      <c r="K330" s="56"/>
      <c r="L330" s="56"/>
    </row>
    <row r="331" spans="2:12" x14ac:dyDescent="0.5">
      <c r="B331" s="56"/>
      <c r="E331" s="56"/>
      <c r="F331" s="56"/>
      <c r="H331" s="56"/>
      <c r="K331" s="56"/>
      <c r="L331" s="56"/>
    </row>
    <row r="332" spans="2:12" x14ac:dyDescent="0.5">
      <c r="B332" s="56"/>
      <c r="E332" s="56"/>
      <c r="F332" s="56"/>
      <c r="H332" s="56"/>
      <c r="K332" s="56"/>
      <c r="L332" s="56"/>
    </row>
    <row r="333" spans="2:12" x14ac:dyDescent="0.5">
      <c r="B333" s="56"/>
      <c r="E333" s="56"/>
      <c r="F333" s="56"/>
      <c r="H333" s="56"/>
      <c r="K333" s="56"/>
      <c r="L333" s="56"/>
    </row>
    <row r="334" spans="2:12" x14ac:dyDescent="0.5">
      <c r="B334" s="56"/>
      <c r="E334" s="56"/>
      <c r="F334" s="56"/>
      <c r="H334" s="56"/>
      <c r="K334" s="56"/>
      <c r="L334" s="56"/>
    </row>
    <row r="335" spans="2:12" x14ac:dyDescent="0.5">
      <c r="B335" s="56"/>
      <c r="E335" s="56"/>
      <c r="F335" s="56"/>
      <c r="H335" s="56"/>
      <c r="K335" s="56"/>
      <c r="L335" s="56"/>
    </row>
    <row r="336" spans="2:12" x14ac:dyDescent="0.5">
      <c r="B336" s="56"/>
      <c r="E336" s="56"/>
      <c r="F336" s="56"/>
      <c r="H336" s="56"/>
      <c r="K336" s="56"/>
      <c r="L336" s="56"/>
    </row>
    <row r="337" spans="2:12" x14ac:dyDescent="0.5">
      <c r="B337" s="56"/>
      <c r="E337" s="56"/>
      <c r="F337" s="56"/>
      <c r="H337" s="56"/>
      <c r="K337" s="56"/>
      <c r="L337" s="56"/>
    </row>
    <row r="338" spans="2:12" x14ac:dyDescent="0.5">
      <c r="B338" s="56"/>
      <c r="E338" s="56"/>
      <c r="F338" s="56"/>
      <c r="H338" s="56"/>
      <c r="K338" s="56"/>
      <c r="L338" s="56"/>
    </row>
    <row r="339" spans="2:12" x14ac:dyDescent="0.5">
      <c r="B339" s="56"/>
      <c r="E339" s="56"/>
      <c r="F339" s="56"/>
      <c r="H339" s="56"/>
      <c r="K339" s="56"/>
      <c r="L339" s="56"/>
    </row>
    <row r="340" spans="2:12" x14ac:dyDescent="0.5">
      <c r="B340" s="56"/>
      <c r="E340" s="56"/>
      <c r="F340" s="56"/>
      <c r="H340" s="56"/>
      <c r="K340" s="56"/>
      <c r="L340" s="56"/>
    </row>
    <row r="341" spans="2:12" x14ac:dyDescent="0.5">
      <c r="B341" s="56"/>
      <c r="E341" s="56"/>
      <c r="F341" s="56"/>
      <c r="H341" s="56"/>
      <c r="K341" s="56"/>
      <c r="L341" s="56"/>
    </row>
    <row r="342" spans="2:12" x14ac:dyDescent="0.5">
      <c r="B342" s="56"/>
      <c r="E342" s="56"/>
      <c r="F342" s="56"/>
      <c r="H342" s="56"/>
      <c r="K342" s="56"/>
      <c r="L342" s="56"/>
    </row>
    <row r="343" spans="2:12" x14ac:dyDescent="0.5">
      <c r="B343" s="56"/>
      <c r="E343" s="56"/>
      <c r="F343" s="56"/>
      <c r="H343" s="56"/>
      <c r="K343" s="56"/>
      <c r="L343" s="56"/>
    </row>
    <row r="344" spans="2:12" x14ac:dyDescent="0.5">
      <c r="B344" s="56"/>
      <c r="E344" s="56"/>
      <c r="F344" s="56"/>
      <c r="H344" s="56"/>
      <c r="K344" s="56"/>
      <c r="L344" s="56"/>
    </row>
    <row r="345" spans="2:12" x14ac:dyDescent="0.5">
      <c r="B345" s="56"/>
      <c r="E345" s="56"/>
      <c r="F345" s="56"/>
      <c r="H345" s="56"/>
      <c r="K345" s="56"/>
      <c r="L345" s="56"/>
    </row>
    <row r="346" spans="2:12" x14ac:dyDescent="0.5">
      <c r="B346" s="56"/>
      <c r="E346" s="56"/>
      <c r="F346" s="56"/>
      <c r="H346" s="56"/>
      <c r="K346" s="56"/>
      <c r="L346" s="56"/>
    </row>
    <row r="347" spans="2:12" x14ac:dyDescent="0.5">
      <c r="B347" s="56"/>
      <c r="E347" s="56"/>
      <c r="F347" s="56"/>
      <c r="H347" s="56"/>
      <c r="K347" s="56"/>
      <c r="L347" s="56"/>
    </row>
    <row r="348" spans="2:12" x14ac:dyDescent="0.5">
      <c r="B348" s="56"/>
      <c r="E348" s="56"/>
      <c r="F348" s="56"/>
      <c r="H348" s="56"/>
      <c r="K348" s="56"/>
      <c r="L348" s="56"/>
    </row>
    <row r="349" spans="2:12" x14ac:dyDescent="0.5">
      <c r="B349" s="56"/>
      <c r="E349" s="56"/>
      <c r="F349" s="56"/>
      <c r="H349" s="56"/>
      <c r="K349" s="56"/>
      <c r="L349" s="56"/>
    </row>
    <row r="350" spans="2:12" x14ac:dyDescent="0.5">
      <c r="B350" s="56"/>
      <c r="E350" s="56"/>
      <c r="F350" s="56"/>
      <c r="H350" s="56"/>
      <c r="K350" s="56"/>
      <c r="L350" s="56"/>
    </row>
    <row r="351" spans="2:12" x14ac:dyDescent="0.5">
      <c r="B351" s="56"/>
      <c r="E351" s="56"/>
      <c r="F351" s="56"/>
      <c r="H351" s="56"/>
      <c r="K351" s="56"/>
      <c r="L351" s="56"/>
    </row>
    <row r="352" spans="2:12" x14ac:dyDescent="0.5">
      <c r="B352" s="56"/>
      <c r="E352" s="56"/>
      <c r="F352" s="56"/>
      <c r="H352" s="56"/>
      <c r="K352" s="56"/>
      <c r="L352" s="56"/>
    </row>
    <row r="353" spans="2:12" x14ac:dyDescent="0.5">
      <c r="B353" s="56"/>
      <c r="E353" s="56"/>
      <c r="F353" s="56"/>
      <c r="H353" s="56"/>
      <c r="K353" s="56"/>
      <c r="L353" s="56"/>
    </row>
    <row r="354" spans="2:12" x14ac:dyDescent="0.5">
      <c r="B354" s="56"/>
      <c r="E354" s="56"/>
      <c r="F354" s="56"/>
      <c r="H354" s="56"/>
      <c r="K354" s="56"/>
      <c r="L354" s="56"/>
    </row>
    <row r="355" spans="2:12" x14ac:dyDescent="0.5">
      <c r="B355" s="56"/>
      <c r="E355" s="56"/>
      <c r="F355" s="56"/>
      <c r="H355" s="56"/>
      <c r="K355" s="56"/>
      <c r="L355" s="56"/>
    </row>
    <row r="356" spans="2:12" x14ac:dyDescent="0.5">
      <c r="B356" s="56"/>
      <c r="E356" s="56"/>
      <c r="F356" s="56"/>
      <c r="H356" s="56"/>
      <c r="K356" s="56"/>
      <c r="L356" s="56"/>
    </row>
    <row r="357" spans="2:12" x14ac:dyDescent="0.5">
      <c r="B357" s="56"/>
      <c r="E357" s="56"/>
      <c r="F357" s="56"/>
      <c r="H357" s="56"/>
      <c r="K357" s="56"/>
      <c r="L357" s="56"/>
    </row>
    <row r="358" spans="2:12" x14ac:dyDescent="0.5">
      <c r="B358" s="56"/>
      <c r="E358" s="56"/>
      <c r="F358" s="56"/>
      <c r="H358" s="56"/>
      <c r="K358" s="56"/>
      <c r="L358" s="56"/>
    </row>
    <row r="359" spans="2:12" x14ac:dyDescent="0.5">
      <c r="B359" s="56"/>
      <c r="E359" s="56"/>
      <c r="F359" s="56"/>
      <c r="H359" s="56"/>
      <c r="K359" s="56"/>
      <c r="L359" s="56"/>
    </row>
    <row r="360" spans="2:12" x14ac:dyDescent="0.5">
      <c r="B360" s="56"/>
      <c r="E360" s="56"/>
      <c r="F360" s="56"/>
      <c r="H360" s="56"/>
      <c r="K360" s="56"/>
      <c r="L360" s="56"/>
    </row>
    <row r="361" spans="2:12" x14ac:dyDescent="0.5">
      <c r="B361" s="56"/>
      <c r="E361" s="56"/>
      <c r="F361" s="56"/>
      <c r="H361" s="56"/>
      <c r="K361" s="56"/>
      <c r="L361" s="56"/>
    </row>
    <row r="362" spans="2:12" x14ac:dyDescent="0.5">
      <c r="B362" s="56"/>
      <c r="E362" s="56"/>
      <c r="F362" s="56"/>
      <c r="H362" s="56"/>
      <c r="K362" s="56"/>
      <c r="L362" s="56"/>
    </row>
    <row r="363" spans="2:12" x14ac:dyDescent="0.5">
      <c r="B363" s="56"/>
      <c r="E363" s="56"/>
      <c r="F363" s="56"/>
      <c r="H363" s="56"/>
      <c r="K363" s="56"/>
      <c r="L363" s="56"/>
    </row>
    <row r="364" spans="2:12" x14ac:dyDescent="0.5">
      <c r="B364" s="56"/>
      <c r="E364" s="56"/>
      <c r="F364" s="56"/>
      <c r="H364" s="56"/>
      <c r="K364" s="56"/>
      <c r="L364" s="56"/>
    </row>
    <row r="365" spans="2:12" x14ac:dyDescent="0.5">
      <c r="B365" s="56"/>
      <c r="E365" s="56"/>
      <c r="F365" s="56"/>
      <c r="H365" s="56"/>
      <c r="K365" s="56"/>
      <c r="L365" s="56"/>
    </row>
    <row r="366" spans="2:12" x14ac:dyDescent="0.5">
      <c r="B366" s="56"/>
      <c r="E366" s="56"/>
      <c r="F366" s="56"/>
      <c r="H366" s="56"/>
      <c r="K366" s="56"/>
      <c r="L366" s="56"/>
    </row>
    <row r="367" spans="2:12" x14ac:dyDescent="0.5">
      <c r="B367" s="56"/>
      <c r="E367" s="56"/>
      <c r="F367" s="56"/>
      <c r="H367" s="56"/>
      <c r="K367" s="56"/>
      <c r="L367" s="56"/>
    </row>
    <row r="368" spans="2:12" x14ac:dyDescent="0.5">
      <c r="B368" s="56"/>
      <c r="E368" s="56"/>
      <c r="F368" s="56"/>
      <c r="H368" s="56"/>
      <c r="K368" s="56"/>
      <c r="L368" s="56"/>
    </row>
    <row r="369" spans="2:12" x14ac:dyDescent="0.5">
      <c r="B369" s="56"/>
      <c r="E369" s="56"/>
      <c r="F369" s="56"/>
      <c r="H369" s="56"/>
      <c r="K369" s="56"/>
      <c r="L369" s="56"/>
    </row>
    <row r="370" spans="2:12" x14ac:dyDescent="0.5">
      <c r="B370" s="56"/>
      <c r="E370" s="56"/>
      <c r="F370" s="56"/>
      <c r="H370" s="56"/>
      <c r="K370" s="56"/>
      <c r="L370" s="56"/>
    </row>
    <row r="371" spans="2:12" x14ac:dyDescent="0.5">
      <c r="B371" s="56"/>
      <c r="E371" s="56"/>
      <c r="F371" s="56"/>
      <c r="H371" s="56"/>
      <c r="K371" s="56"/>
      <c r="L371" s="56"/>
    </row>
    <row r="372" spans="2:12" x14ac:dyDescent="0.5">
      <c r="B372" s="56"/>
      <c r="E372" s="56"/>
      <c r="F372" s="56"/>
      <c r="H372" s="56"/>
      <c r="K372" s="56"/>
      <c r="L372" s="56"/>
    </row>
    <row r="373" spans="2:12" x14ac:dyDescent="0.5">
      <c r="B373" s="56"/>
      <c r="E373" s="56"/>
      <c r="F373" s="56"/>
      <c r="H373" s="56"/>
      <c r="K373" s="56"/>
      <c r="L373" s="56"/>
    </row>
    <row r="374" spans="2:12" x14ac:dyDescent="0.5">
      <c r="B374" s="56"/>
      <c r="E374" s="56"/>
      <c r="F374" s="56"/>
      <c r="H374" s="56"/>
      <c r="K374" s="56"/>
      <c r="L374" s="56"/>
    </row>
    <row r="375" spans="2:12" x14ac:dyDescent="0.5">
      <c r="B375" s="56"/>
      <c r="E375" s="56"/>
      <c r="F375" s="56"/>
      <c r="H375" s="56"/>
      <c r="K375" s="56"/>
      <c r="L375" s="56"/>
    </row>
    <row r="376" spans="2:12" x14ac:dyDescent="0.5">
      <c r="B376" s="56"/>
      <c r="E376" s="56"/>
      <c r="F376" s="56"/>
      <c r="H376" s="56"/>
      <c r="K376" s="56"/>
      <c r="L376" s="56"/>
    </row>
    <row r="377" spans="2:12" x14ac:dyDescent="0.5">
      <c r="B377" s="56"/>
      <c r="E377" s="56"/>
      <c r="F377" s="56"/>
      <c r="H377" s="56"/>
      <c r="K377" s="56"/>
      <c r="L377" s="56"/>
    </row>
    <row r="378" spans="2:12" x14ac:dyDescent="0.5">
      <c r="B378" s="56"/>
      <c r="E378" s="56"/>
      <c r="F378" s="56"/>
      <c r="H378" s="56"/>
      <c r="K378" s="56"/>
      <c r="L378" s="56"/>
    </row>
    <row r="379" spans="2:12" x14ac:dyDescent="0.5">
      <c r="B379" s="56"/>
      <c r="E379" s="56"/>
      <c r="F379" s="56"/>
      <c r="H379" s="56"/>
      <c r="K379" s="56"/>
      <c r="L379" s="56"/>
    </row>
    <row r="380" spans="2:12" x14ac:dyDescent="0.5">
      <c r="B380" s="56"/>
      <c r="E380" s="56"/>
      <c r="F380" s="56"/>
      <c r="H380" s="56"/>
      <c r="K380" s="56"/>
      <c r="L380" s="56"/>
    </row>
    <row r="381" spans="2:12" x14ac:dyDescent="0.5">
      <c r="B381" s="56"/>
      <c r="E381" s="56"/>
      <c r="F381" s="56"/>
      <c r="H381" s="56"/>
      <c r="K381" s="56"/>
      <c r="L381" s="56"/>
    </row>
    <row r="382" spans="2:12" x14ac:dyDescent="0.5">
      <c r="B382" s="56"/>
      <c r="E382" s="56"/>
      <c r="F382" s="56"/>
      <c r="H382" s="56"/>
      <c r="K382" s="56"/>
      <c r="L382" s="56"/>
    </row>
    <row r="383" spans="2:12" x14ac:dyDescent="0.5">
      <c r="B383" s="56"/>
      <c r="E383" s="56"/>
      <c r="F383" s="56"/>
      <c r="H383" s="56"/>
      <c r="K383" s="56"/>
      <c r="L383" s="56"/>
    </row>
    <row r="384" spans="2:12" x14ac:dyDescent="0.5">
      <c r="B384" s="56"/>
      <c r="E384" s="56"/>
      <c r="F384" s="56"/>
      <c r="H384" s="56"/>
      <c r="K384" s="56"/>
      <c r="L384" s="56"/>
    </row>
    <row r="385" spans="2:12" x14ac:dyDescent="0.5">
      <c r="B385" s="56"/>
      <c r="E385" s="56"/>
      <c r="F385" s="56"/>
      <c r="H385" s="56"/>
      <c r="K385" s="56"/>
      <c r="L385" s="56"/>
    </row>
    <row r="386" spans="2:12" x14ac:dyDescent="0.5">
      <c r="B386" s="56"/>
      <c r="E386" s="56"/>
      <c r="F386" s="56"/>
      <c r="H386" s="56"/>
      <c r="K386" s="56"/>
      <c r="L386" s="56"/>
    </row>
    <row r="387" spans="2:12" x14ac:dyDescent="0.5">
      <c r="B387" s="56"/>
      <c r="E387" s="56"/>
      <c r="F387" s="56"/>
      <c r="H387" s="56"/>
      <c r="K387" s="56"/>
      <c r="L387" s="56"/>
    </row>
    <row r="388" spans="2:12" x14ac:dyDescent="0.5">
      <c r="B388" s="56"/>
      <c r="E388" s="56"/>
      <c r="F388" s="56"/>
      <c r="H388" s="56"/>
      <c r="K388" s="56"/>
      <c r="L388" s="56"/>
    </row>
    <row r="389" spans="2:12" x14ac:dyDescent="0.5">
      <c r="B389" s="56"/>
      <c r="E389" s="56"/>
      <c r="F389" s="56"/>
      <c r="H389" s="56"/>
      <c r="K389" s="56"/>
      <c r="L389" s="56"/>
    </row>
    <row r="390" spans="2:12" x14ac:dyDescent="0.5">
      <c r="B390" s="56"/>
      <c r="E390" s="56"/>
      <c r="F390" s="56"/>
      <c r="H390" s="56"/>
      <c r="K390" s="56"/>
      <c r="L390" s="56"/>
    </row>
    <row r="391" spans="2:12" x14ac:dyDescent="0.5">
      <c r="B391" s="56"/>
      <c r="E391" s="56"/>
      <c r="F391" s="56"/>
      <c r="H391" s="56"/>
      <c r="K391" s="56"/>
      <c r="L391" s="56"/>
    </row>
    <row r="392" spans="2:12" x14ac:dyDescent="0.5">
      <c r="B392" s="56"/>
      <c r="E392" s="56"/>
      <c r="F392" s="56"/>
      <c r="H392" s="56"/>
      <c r="K392" s="56"/>
      <c r="L392" s="56"/>
    </row>
    <row r="393" spans="2:12" x14ac:dyDescent="0.5">
      <c r="B393" s="56"/>
      <c r="E393" s="56"/>
      <c r="F393" s="56"/>
      <c r="H393" s="56"/>
      <c r="K393" s="56"/>
      <c r="L393" s="56"/>
    </row>
    <row r="394" spans="2:12" x14ac:dyDescent="0.5">
      <c r="B394" s="56"/>
      <c r="E394" s="56"/>
      <c r="F394" s="56"/>
      <c r="H394" s="56"/>
      <c r="K394" s="56"/>
      <c r="L394" s="56"/>
    </row>
    <row r="395" spans="2:12" x14ac:dyDescent="0.5">
      <c r="B395" s="56"/>
      <c r="E395" s="56"/>
      <c r="F395" s="56"/>
      <c r="H395" s="56"/>
      <c r="K395" s="56"/>
      <c r="L395" s="56"/>
    </row>
    <row r="396" spans="2:12" x14ac:dyDescent="0.5">
      <c r="B396" s="56"/>
      <c r="E396" s="56"/>
      <c r="F396" s="56"/>
      <c r="H396" s="56"/>
      <c r="K396" s="56"/>
      <c r="L396" s="56"/>
    </row>
    <row r="397" spans="2:12" x14ac:dyDescent="0.5">
      <c r="B397" s="56"/>
      <c r="E397" s="56"/>
      <c r="F397" s="56"/>
      <c r="H397" s="56"/>
      <c r="K397" s="56"/>
      <c r="L397" s="56"/>
    </row>
    <row r="398" spans="2:12" x14ac:dyDescent="0.5">
      <c r="B398" s="56"/>
      <c r="E398" s="56"/>
      <c r="F398" s="56"/>
      <c r="H398" s="56"/>
      <c r="K398" s="56"/>
      <c r="L398" s="56"/>
    </row>
  </sheetData>
  <sheetProtection algorithmName="SHA-512" hashValue="m3qPrtgkaKkugloTUZLYbmGhhJ9j2GWVGXoIlk5dXlc7chwtbUMkW840rmcFOO5HvDrq0ueYOMlNeSwsiY64hQ==" saltValue="0YjUW1bh1z/6kp8uhGmt+A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BB4B6-EF6B-41E3-A999-0D2CDFD8B8EA}">
  <dimension ref="A2:X662"/>
  <sheetViews>
    <sheetView showGridLines="0" zoomScale="75" zoomScaleNormal="75" workbookViewId="0">
      <selection activeCell="I245" sqref="I245"/>
    </sheetView>
  </sheetViews>
  <sheetFormatPr defaultColWidth="9.59765625" defaultRowHeight="12.75" x14ac:dyDescent="0.5"/>
  <cols>
    <col min="1" max="1" width="9.59765625" style="56"/>
    <col min="2" max="2" width="3.3984375" style="75" customWidth="1"/>
    <col min="3" max="3" width="11.73046875" style="56" customWidth="1"/>
    <col min="4" max="4" width="5.33203125" style="56" bestFit="1" customWidth="1"/>
    <col min="5" max="5" width="4.46484375" style="128" bestFit="1" customWidth="1"/>
    <col min="6" max="6" width="7.33203125" style="128" bestFit="1" customWidth="1"/>
    <col min="7" max="7" width="4.265625" style="56" customWidth="1"/>
    <col min="8" max="8" width="3.53125" style="84" customWidth="1"/>
    <col min="9" max="9" width="11.73046875" style="56" customWidth="1"/>
    <col min="10" max="10" width="5.33203125" style="56" bestFit="1" customWidth="1"/>
    <col min="11" max="11" width="5.33203125" style="128" bestFit="1" customWidth="1"/>
    <col min="12" max="12" width="7.33203125" style="128" bestFit="1" customWidth="1"/>
    <col min="13" max="13" width="3.59765625" style="56" customWidth="1"/>
    <col min="14" max="14" width="14.06640625" style="56" customWidth="1"/>
    <col min="15" max="15" width="19.06640625" style="56" customWidth="1"/>
    <col min="16" max="16" width="5.19921875" style="56" bestFit="1" customWidth="1"/>
    <col min="17" max="16384" width="9.59765625" style="56"/>
  </cols>
  <sheetData>
    <row r="2" spans="2:16" x14ac:dyDescent="0.5">
      <c r="B2" s="57">
        <v>1</v>
      </c>
      <c r="C2" s="58" t="s">
        <v>440</v>
      </c>
      <c r="D2" s="59"/>
      <c r="E2" s="60"/>
      <c r="F2" s="61"/>
      <c r="G2" s="62"/>
      <c r="H2" s="57">
        <v>9</v>
      </c>
      <c r="I2" s="58" t="s">
        <v>439</v>
      </c>
      <c r="J2" s="59"/>
      <c r="K2" s="60"/>
      <c r="L2" s="61"/>
      <c r="N2" s="63" t="s">
        <v>66</v>
      </c>
      <c r="O2" s="64" t="s">
        <v>40</v>
      </c>
      <c r="P2" s="65"/>
    </row>
    <row r="3" spans="2:16" x14ac:dyDescent="0.5">
      <c r="B3" s="66"/>
      <c r="C3" s="67" t="s">
        <v>68</v>
      </c>
      <c r="D3" s="68"/>
      <c r="E3" s="69"/>
      <c r="F3" s="70"/>
      <c r="G3" s="62"/>
      <c r="H3" s="71"/>
      <c r="I3" s="67" t="s">
        <v>69</v>
      </c>
      <c r="J3" s="68"/>
      <c r="K3" s="69"/>
      <c r="L3" s="70"/>
      <c r="N3" s="72"/>
      <c r="O3" s="73" t="s">
        <v>316</v>
      </c>
      <c r="P3" s="74"/>
    </row>
    <row r="4" spans="2:16" x14ac:dyDescent="0.5">
      <c r="C4" s="76"/>
      <c r="D4" s="77"/>
      <c r="E4" s="78">
        <v>100</v>
      </c>
      <c r="F4" s="79">
        <f>F5/E4</f>
        <v>0.97708860759493676</v>
      </c>
      <c r="G4" s="62"/>
      <c r="H4" s="71"/>
      <c r="I4" s="76"/>
      <c r="J4" s="77"/>
      <c r="K4" s="78">
        <v>1000</v>
      </c>
      <c r="L4" s="79">
        <f>L5/K4</f>
        <v>1.0020886075949367</v>
      </c>
      <c r="N4" s="72"/>
      <c r="O4" s="80" t="s">
        <v>317</v>
      </c>
      <c r="P4" s="74"/>
    </row>
    <row r="5" spans="2:16" x14ac:dyDescent="0.5">
      <c r="C5" s="81" t="s">
        <v>72</v>
      </c>
      <c r="E5" s="82"/>
      <c r="F5" s="83">
        <f>AVERAGE(F8:F17)</f>
        <v>97.708860759493675</v>
      </c>
      <c r="I5" s="81" t="s">
        <v>72</v>
      </c>
      <c r="K5" s="82"/>
      <c r="L5" s="85">
        <f>AVERAGE(L8:L17)</f>
        <v>1002.0886075949368</v>
      </c>
      <c r="N5" s="72"/>
      <c r="O5" s="73" t="s">
        <v>318</v>
      </c>
      <c r="P5" s="74"/>
    </row>
    <row r="6" spans="2:16" x14ac:dyDescent="0.5">
      <c r="C6" s="81" t="s">
        <v>74</v>
      </c>
      <c r="E6" s="86"/>
      <c r="F6" s="87">
        <f>_xlfn.STDEV.S(F8:F17)</f>
        <v>0.5418286706326404</v>
      </c>
      <c r="I6" s="81" t="s">
        <v>74</v>
      </c>
      <c r="K6" s="86"/>
      <c r="L6" s="87">
        <f>_xlfn.STDEV.S(L8:L17)</f>
        <v>3.1457952982006927</v>
      </c>
      <c r="N6" s="72" t="s">
        <v>169</v>
      </c>
      <c r="O6" s="143">
        <v>0.79</v>
      </c>
      <c r="P6" s="74" t="s">
        <v>76</v>
      </c>
    </row>
    <row r="7" spans="2:16" x14ac:dyDescent="0.5">
      <c r="C7" s="91"/>
      <c r="D7" s="92" t="s">
        <v>77</v>
      </c>
      <c r="E7" s="93" t="s">
        <v>78</v>
      </c>
      <c r="F7" s="94" t="s">
        <v>79</v>
      </c>
      <c r="G7" s="95"/>
      <c r="H7" s="96"/>
      <c r="I7" s="91"/>
      <c r="J7" s="92" t="s">
        <v>77</v>
      </c>
      <c r="K7" s="93" t="s">
        <v>78</v>
      </c>
      <c r="L7" s="94" t="s">
        <v>79</v>
      </c>
      <c r="N7" s="88" t="s">
        <v>170</v>
      </c>
      <c r="O7" s="148">
        <v>0.79100000000000004</v>
      </c>
      <c r="P7" s="90" t="s">
        <v>76</v>
      </c>
    </row>
    <row r="8" spans="2:16" x14ac:dyDescent="0.5">
      <c r="C8" s="97" t="s">
        <v>319</v>
      </c>
      <c r="D8" s="98">
        <v>7.7899999999999997E-2</v>
      </c>
      <c r="E8" s="99">
        <f t="shared" ref="E8:E17" si="0">D8*1000</f>
        <v>77.899999999999991</v>
      </c>
      <c r="F8" s="100">
        <f>E8/$O$6</f>
        <v>98.60759493670885</v>
      </c>
      <c r="I8" s="81" t="s">
        <v>320</v>
      </c>
      <c r="J8" s="98">
        <v>0.79330000000000001</v>
      </c>
      <c r="K8" s="99">
        <f t="shared" ref="K8:K17" si="1">J8*1000</f>
        <v>793.3</v>
      </c>
      <c r="L8" s="100">
        <f>K8/$O$6</f>
        <v>1004.1772151898733</v>
      </c>
    </row>
    <row r="9" spans="2:16" x14ac:dyDescent="0.5">
      <c r="C9" s="97" t="s">
        <v>321</v>
      </c>
      <c r="D9" s="98">
        <v>7.7299999999999994E-2</v>
      </c>
      <c r="E9" s="99">
        <f t="shared" si="0"/>
        <v>77.3</v>
      </c>
      <c r="F9" s="100">
        <f t="shared" ref="F9:F17" si="2">E9/$O$6</f>
        <v>97.848101265822777</v>
      </c>
      <c r="I9" s="81" t="s">
        <v>322</v>
      </c>
      <c r="J9" s="98">
        <v>0.79630000000000001</v>
      </c>
      <c r="K9" s="99">
        <f t="shared" si="1"/>
        <v>796.3</v>
      </c>
      <c r="L9" s="100">
        <f t="shared" ref="L9:L17" si="3">K9/$O$6</f>
        <v>1007.9746835443037</v>
      </c>
      <c r="N9" s="58" t="s">
        <v>82</v>
      </c>
      <c r="O9" s="101" t="s">
        <v>18</v>
      </c>
      <c r="P9" s="102"/>
    </row>
    <row r="10" spans="2:16" x14ac:dyDescent="0.5">
      <c r="C10" s="97" t="s">
        <v>323</v>
      </c>
      <c r="D10" s="98">
        <v>7.7799999999999994E-2</v>
      </c>
      <c r="E10" s="99">
        <f t="shared" si="0"/>
        <v>77.8</v>
      </c>
      <c r="F10" s="100">
        <f t="shared" si="2"/>
        <v>98.48101265822784</v>
      </c>
      <c r="I10" s="81" t="s">
        <v>324</v>
      </c>
      <c r="J10" s="98">
        <v>0.79110000000000003</v>
      </c>
      <c r="K10" s="99">
        <f t="shared" si="1"/>
        <v>791.1</v>
      </c>
      <c r="L10" s="100">
        <f t="shared" si="3"/>
        <v>1001.3924050632911</v>
      </c>
      <c r="N10" s="103" t="s">
        <v>85</v>
      </c>
      <c r="O10" s="104" t="s">
        <v>86</v>
      </c>
      <c r="P10" s="105"/>
    </row>
    <row r="11" spans="2:16" x14ac:dyDescent="0.5">
      <c r="C11" s="97" t="s">
        <v>325</v>
      </c>
      <c r="D11" s="98">
        <v>7.6899999999999996E-2</v>
      </c>
      <c r="E11" s="99">
        <f t="shared" si="0"/>
        <v>76.899999999999991</v>
      </c>
      <c r="F11" s="100">
        <f t="shared" si="2"/>
        <v>97.341772151898724</v>
      </c>
      <c r="I11" s="81" t="s">
        <v>326</v>
      </c>
      <c r="J11" s="98">
        <v>0.79259999999999997</v>
      </c>
      <c r="K11" s="99">
        <f t="shared" si="1"/>
        <v>792.6</v>
      </c>
      <c r="L11" s="100">
        <f t="shared" si="3"/>
        <v>1003.2911392405064</v>
      </c>
    </row>
    <row r="12" spans="2:16" x14ac:dyDescent="0.5">
      <c r="C12" s="97" t="s">
        <v>327</v>
      </c>
      <c r="D12" s="98">
        <v>7.7100000000000002E-2</v>
      </c>
      <c r="E12" s="99">
        <f t="shared" si="0"/>
        <v>77.100000000000009</v>
      </c>
      <c r="F12" s="100">
        <f t="shared" si="2"/>
        <v>97.594936708860772</v>
      </c>
      <c r="I12" s="81" t="s">
        <v>328</v>
      </c>
      <c r="J12" s="98">
        <v>0.79179999999999995</v>
      </c>
      <c r="K12" s="99">
        <f t="shared" si="1"/>
        <v>791.8</v>
      </c>
      <c r="L12" s="100">
        <f t="shared" si="3"/>
        <v>1002.2784810126582</v>
      </c>
      <c r="N12" s="62"/>
    </row>
    <row r="13" spans="2:16" x14ac:dyDescent="0.5">
      <c r="C13" s="97" t="s">
        <v>329</v>
      </c>
      <c r="D13" s="98">
        <v>7.6399999999999996E-2</v>
      </c>
      <c r="E13" s="99">
        <f t="shared" si="0"/>
        <v>76.399999999999991</v>
      </c>
      <c r="F13" s="100">
        <f t="shared" si="2"/>
        <v>96.70886075949366</v>
      </c>
      <c r="I13" s="81" t="s">
        <v>330</v>
      </c>
      <c r="J13" s="98">
        <v>0.79290000000000005</v>
      </c>
      <c r="K13" s="99">
        <f t="shared" si="1"/>
        <v>792.90000000000009</v>
      </c>
      <c r="L13" s="100">
        <f t="shared" si="3"/>
        <v>1003.6708860759494</v>
      </c>
    </row>
    <row r="14" spans="2:16" x14ac:dyDescent="0.5">
      <c r="C14" s="97" t="s">
        <v>331</v>
      </c>
      <c r="D14" s="98">
        <v>7.6999999999999999E-2</v>
      </c>
      <c r="E14" s="99">
        <f t="shared" si="0"/>
        <v>77</v>
      </c>
      <c r="F14" s="100">
        <f t="shared" si="2"/>
        <v>97.468354430379748</v>
      </c>
      <c r="I14" s="81" t="s">
        <v>332</v>
      </c>
      <c r="J14" s="98">
        <v>0.79079999999999995</v>
      </c>
      <c r="K14" s="99">
        <f t="shared" si="1"/>
        <v>790.8</v>
      </c>
      <c r="L14" s="100">
        <f t="shared" si="3"/>
        <v>1001.012658227848</v>
      </c>
    </row>
    <row r="15" spans="2:16" x14ac:dyDescent="0.5">
      <c r="C15" s="97" t="s">
        <v>333</v>
      </c>
      <c r="D15" s="98">
        <v>7.7200000000000005E-2</v>
      </c>
      <c r="E15" s="99">
        <f t="shared" si="0"/>
        <v>77.2</v>
      </c>
      <c r="F15" s="100">
        <f t="shared" si="2"/>
        <v>97.721518987341767</v>
      </c>
      <c r="I15" s="81" t="s">
        <v>334</v>
      </c>
      <c r="J15" s="98">
        <v>0.78710000000000002</v>
      </c>
      <c r="K15" s="99">
        <f t="shared" si="1"/>
        <v>787.1</v>
      </c>
      <c r="L15" s="100">
        <f t="shared" si="3"/>
        <v>996.3291139240506</v>
      </c>
    </row>
    <row r="16" spans="2:16" x14ac:dyDescent="0.5">
      <c r="C16" s="97" t="s">
        <v>333</v>
      </c>
      <c r="D16" s="98">
        <v>7.7200000000000005E-2</v>
      </c>
      <c r="E16" s="99">
        <f t="shared" si="0"/>
        <v>77.2</v>
      </c>
      <c r="F16" s="100">
        <f t="shared" si="2"/>
        <v>97.721518987341767</v>
      </c>
      <c r="I16" s="81" t="s">
        <v>335</v>
      </c>
      <c r="J16" s="98">
        <v>0.78900000000000003</v>
      </c>
      <c r="K16" s="99">
        <f t="shared" si="1"/>
        <v>789</v>
      </c>
      <c r="L16" s="100">
        <f t="shared" si="3"/>
        <v>998.73417721518979</v>
      </c>
    </row>
    <row r="17" spans="2:16" x14ac:dyDescent="0.5">
      <c r="C17" s="106" t="s">
        <v>327</v>
      </c>
      <c r="D17" s="107">
        <v>7.7100000000000002E-2</v>
      </c>
      <c r="E17" s="108">
        <f t="shared" si="0"/>
        <v>77.100000000000009</v>
      </c>
      <c r="F17" s="109">
        <f t="shared" si="2"/>
        <v>97.594936708860772</v>
      </c>
      <c r="I17" s="110" t="s">
        <v>336</v>
      </c>
      <c r="J17" s="107">
        <v>0.79159999999999997</v>
      </c>
      <c r="K17" s="108">
        <f t="shared" si="1"/>
        <v>791.6</v>
      </c>
      <c r="L17" s="109">
        <f t="shared" si="3"/>
        <v>1002.0253164556962</v>
      </c>
    </row>
    <row r="18" spans="2:16" x14ac:dyDescent="0.5">
      <c r="C18" s="81" t="s">
        <v>93</v>
      </c>
      <c r="D18" s="111"/>
      <c r="E18" s="111" t="s">
        <v>94</v>
      </c>
      <c r="F18" s="83">
        <f>F5-$E$4</f>
        <v>-2.2911392405063253</v>
      </c>
      <c r="I18" s="81" t="s">
        <v>93</v>
      </c>
      <c r="J18" s="111"/>
      <c r="K18" s="111" t="s">
        <v>94</v>
      </c>
      <c r="L18" s="83">
        <f>L5-$K$4</f>
        <v>2.0886075949367751</v>
      </c>
    </row>
    <row r="19" spans="2:16" x14ac:dyDescent="0.5">
      <c r="C19" s="81" t="s">
        <v>93</v>
      </c>
      <c r="D19" s="111"/>
      <c r="E19" s="111" t="s">
        <v>95</v>
      </c>
      <c r="F19" s="83">
        <f>(100*(F5-$E$4))/F5</f>
        <v>-2.3448633242647974</v>
      </c>
      <c r="I19" s="81" t="s">
        <v>93</v>
      </c>
      <c r="J19" s="111"/>
      <c r="K19" s="111" t="s">
        <v>95</v>
      </c>
      <c r="L19" s="83">
        <f>(100*(L5-$K$4))/L5</f>
        <v>0.20842544053559681</v>
      </c>
    </row>
    <row r="20" spans="2:16" x14ac:dyDescent="0.5">
      <c r="C20" s="81" t="s">
        <v>96</v>
      </c>
      <c r="D20" s="111"/>
      <c r="E20" s="111" t="s">
        <v>94</v>
      </c>
      <c r="F20" s="83">
        <f>_xlfn.STDEV.S(F8:F17)</f>
        <v>0.5418286706326404</v>
      </c>
      <c r="I20" s="81" t="s">
        <v>96</v>
      </c>
      <c r="J20" s="111"/>
      <c r="K20" s="111" t="s">
        <v>94</v>
      </c>
      <c r="L20" s="83">
        <f>_xlfn.STDEV.S(L8:L17)</f>
        <v>3.1457952982006927</v>
      </c>
    </row>
    <row r="21" spans="2:16" x14ac:dyDescent="0.5">
      <c r="C21" s="81" t="s">
        <v>96</v>
      </c>
      <c r="D21" s="111"/>
      <c r="E21" s="111" t="s">
        <v>95</v>
      </c>
      <c r="F21" s="83">
        <f>100*(F6/F5)</f>
        <v>0.55453381241065669</v>
      </c>
      <c r="I21" s="81" t="s">
        <v>96</v>
      </c>
      <c r="J21" s="111"/>
      <c r="K21" s="111" t="s">
        <v>95</v>
      </c>
      <c r="L21" s="83">
        <f>100*(L6/L5)</f>
        <v>0.31392386604920697</v>
      </c>
    </row>
    <row r="22" spans="2:16" x14ac:dyDescent="0.5">
      <c r="C22" s="110" t="s">
        <v>97</v>
      </c>
      <c r="D22" s="112"/>
      <c r="E22" s="112" t="s">
        <v>94</v>
      </c>
      <c r="F22" s="113">
        <f>ABS(F18)+2*F20</f>
        <v>3.3747965817716059</v>
      </c>
      <c r="I22" s="110" t="s">
        <v>97</v>
      </c>
      <c r="J22" s="112"/>
      <c r="K22" s="112" t="s">
        <v>94</v>
      </c>
      <c r="L22" s="113">
        <f>ABS(L18)+2*L20</f>
        <v>8.3801981913381596</v>
      </c>
    </row>
    <row r="24" spans="2:16" x14ac:dyDescent="0.5">
      <c r="B24" s="57">
        <v>2</v>
      </c>
      <c r="C24" s="58" t="s">
        <v>440</v>
      </c>
      <c r="D24" s="59"/>
      <c r="E24" s="60"/>
      <c r="F24" s="61"/>
      <c r="G24" s="62"/>
      <c r="H24" s="57">
        <v>10</v>
      </c>
      <c r="I24" s="58" t="s">
        <v>439</v>
      </c>
      <c r="J24" s="59"/>
      <c r="K24" s="60"/>
      <c r="L24" s="61"/>
      <c r="N24" s="63" t="s">
        <v>66</v>
      </c>
      <c r="O24" s="64" t="s">
        <v>40</v>
      </c>
      <c r="P24" s="65"/>
    </row>
    <row r="25" spans="2:16" x14ac:dyDescent="0.5">
      <c r="B25" s="66"/>
      <c r="C25" s="67" t="s">
        <v>68</v>
      </c>
      <c r="D25" s="68"/>
      <c r="E25" s="69"/>
      <c r="F25" s="70"/>
      <c r="G25" s="62"/>
      <c r="H25" s="71"/>
      <c r="I25" s="67" t="s">
        <v>69</v>
      </c>
      <c r="J25" s="68"/>
      <c r="K25" s="69"/>
      <c r="L25" s="70"/>
      <c r="N25" s="72"/>
      <c r="O25" s="73" t="s">
        <v>316</v>
      </c>
      <c r="P25" s="74"/>
    </row>
    <row r="26" spans="2:16" x14ac:dyDescent="0.5">
      <c r="C26" s="76"/>
      <c r="D26" s="77"/>
      <c r="E26" s="78">
        <v>100</v>
      </c>
      <c r="F26" s="79">
        <f>F27/E26</f>
        <v>0.96645569620253158</v>
      </c>
      <c r="G26" s="62"/>
      <c r="H26" s="71"/>
      <c r="I26" s="76"/>
      <c r="J26" s="77"/>
      <c r="K26" s="78">
        <v>1000</v>
      </c>
      <c r="L26" s="79">
        <f>L27/K26</f>
        <v>0.99348101265822764</v>
      </c>
      <c r="N26" s="72"/>
      <c r="O26" s="80" t="s">
        <v>317</v>
      </c>
      <c r="P26" s="74"/>
    </row>
    <row r="27" spans="2:16" x14ac:dyDescent="0.5">
      <c r="C27" s="81" t="s">
        <v>72</v>
      </c>
      <c r="E27" s="82"/>
      <c r="F27" s="83">
        <f>AVERAGE(F30:F39)</f>
        <v>96.645569620253156</v>
      </c>
      <c r="I27" s="81" t="s">
        <v>72</v>
      </c>
      <c r="K27" s="82"/>
      <c r="L27" s="85">
        <f>AVERAGE(L30:L39)</f>
        <v>993.48101265822766</v>
      </c>
      <c r="N27" s="72"/>
      <c r="O27" s="73" t="s">
        <v>318</v>
      </c>
      <c r="P27" s="74"/>
    </row>
    <row r="28" spans="2:16" x14ac:dyDescent="0.5">
      <c r="C28" s="81" t="s">
        <v>74</v>
      </c>
      <c r="E28" s="86"/>
      <c r="F28" s="87">
        <f>_xlfn.STDEV.S(F30:F39)</f>
        <v>0.36419148737620449</v>
      </c>
      <c r="I28" s="81" t="s">
        <v>74</v>
      </c>
      <c r="K28" s="99"/>
      <c r="L28" s="87">
        <f>_xlfn.STDEV.S(L30:L39)</f>
        <v>3.2284685430017488</v>
      </c>
      <c r="N28" s="72" t="s">
        <v>169</v>
      </c>
      <c r="O28" s="143">
        <v>0.79</v>
      </c>
      <c r="P28" s="74" t="s">
        <v>76</v>
      </c>
    </row>
    <row r="29" spans="2:16" x14ac:dyDescent="0.5">
      <c r="C29" s="91"/>
      <c r="D29" s="92" t="s">
        <v>77</v>
      </c>
      <c r="E29" s="93" t="s">
        <v>78</v>
      </c>
      <c r="F29" s="94" t="s">
        <v>79</v>
      </c>
      <c r="G29" s="95"/>
      <c r="H29" s="96"/>
      <c r="I29" s="91"/>
      <c r="J29" s="92" t="s">
        <v>77</v>
      </c>
      <c r="K29" s="93" t="s">
        <v>78</v>
      </c>
      <c r="L29" s="94" t="s">
        <v>79</v>
      </c>
      <c r="N29" s="88" t="s">
        <v>170</v>
      </c>
      <c r="O29" s="148">
        <v>0.79100000000000004</v>
      </c>
      <c r="P29" s="90" t="s">
        <v>76</v>
      </c>
    </row>
    <row r="30" spans="2:16" x14ac:dyDescent="0.5">
      <c r="C30" s="97" t="s">
        <v>329</v>
      </c>
      <c r="D30" s="98">
        <v>7.6399999999999996E-2</v>
      </c>
      <c r="E30" s="99">
        <f t="shared" ref="E30:E39" si="4">D30*1000</f>
        <v>76.399999999999991</v>
      </c>
      <c r="F30" s="100">
        <f t="shared" ref="F30:F39" si="5">E30/$O$6</f>
        <v>96.70886075949366</v>
      </c>
      <c r="I30" s="81" t="s">
        <v>337</v>
      </c>
      <c r="J30" s="98">
        <v>0.7843</v>
      </c>
      <c r="K30" s="99">
        <f t="shared" ref="K30:K39" si="6">J30*1000</f>
        <v>784.3</v>
      </c>
      <c r="L30" s="100">
        <f t="shared" ref="L30:L39" si="7">K30/$O$6</f>
        <v>992.78481012658222</v>
      </c>
    </row>
    <row r="31" spans="2:16" x14ac:dyDescent="0.5">
      <c r="C31" s="97" t="s">
        <v>338</v>
      </c>
      <c r="D31" s="98">
        <v>7.6499999999999999E-2</v>
      </c>
      <c r="E31" s="99">
        <f t="shared" si="4"/>
        <v>76.5</v>
      </c>
      <c r="F31" s="100">
        <f t="shared" si="5"/>
        <v>96.835443037974684</v>
      </c>
      <c r="I31" s="81" t="s">
        <v>339</v>
      </c>
      <c r="J31" s="98">
        <v>0.78859999999999997</v>
      </c>
      <c r="K31" s="99">
        <f t="shared" si="6"/>
        <v>788.6</v>
      </c>
      <c r="L31" s="100">
        <f t="shared" si="7"/>
        <v>998.22784810126586</v>
      </c>
      <c r="N31" s="58" t="s">
        <v>82</v>
      </c>
      <c r="O31" s="101" t="s">
        <v>18</v>
      </c>
      <c r="P31" s="102"/>
    </row>
    <row r="32" spans="2:16" x14ac:dyDescent="0.5">
      <c r="C32" s="97" t="s">
        <v>338</v>
      </c>
      <c r="D32" s="98">
        <v>7.6499999999999999E-2</v>
      </c>
      <c r="E32" s="99">
        <f t="shared" si="4"/>
        <v>76.5</v>
      </c>
      <c r="F32" s="100">
        <f t="shared" si="5"/>
        <v>96.835443037974684</v>
      </c>
      <c r="I32" s="81" t="s">
        <v>340</v>
      </c>
      <c r="J32" s="98">
        <v>0.77949999999999997</v>
      </c>
      <c r="K32" s="99">
        <f t="shared" si="6"/>
        <v>779.5</v>
      </c>
      <c r="L32" s="100">
        <f t="shared" si="7"/>
        <v>986.70886075949363</v>
      </c>
      <c r="N32" s="103" t="s">
        <v>85</v>
      </c>
      <c r="O32" s="104" t="s">
        <v>102</v>
      </c>
      <c r="P32" s="105"/>
    </row>
    <row r="33" spans="2:16" x14ac:dyDescent="0.5">
      <c r="C33" s="97" t="s">
        <v>341</v>
      </c>
      <c r="D33" s="98">
        <v>7.6799999999999993E-2</v>
      </c>
      <c r="E33" s="99">
        <f t="shared" si="4"/>
        <v>76.8</v>
      </c>
      <c r="F33" s="100">
        <f t="shared" si="5"/>
        <v>97.215189873417714</v>
      </c>
      <c r="I33" s="81" t="s">
        <v>342</v>
      </c>
      <c r="J33" s="98">
        <v>0.78539999999999999</v>
      </c>
      <c r="K33" s="99">
        <f t="shared" si="6"/>
        <v>785.4</v>
      </c>
      <c r="L33" s="100">
        <f t="shared" si="7"/>
        <v>994.17721518987332</v>
      </c>
    </row>
    <row r="34" spans="2:16" x14ac:dyDescent="0.5">
      <c r="C34" s="97" t="s">
        <v>343</v>
      </c>
      <c r="D34" s="98">
        <v>7.6200000000000004E-2</v>
      </c>
      <c r="E34" s="99">
        <f t="shared" si="4"/>
        <v>76.2</v>
      </c>
      <c r="F34" s="100">
        <f t="shared" si="5"/>
        <v>96.455696202531641</v>
      </c>
      <c r="I34" s="81" t="s">
        <v>342</v>
      </c>
      <c r="J34" s="98">
        <v>0.78539999999999999</v>
      </c>
      <c r="K34" s="99">
        <f t="shared" si="6"/>
        <v>785.4</v>
      </c>
      <c r="L34" s="100">
        <f t="shared" si="7"/>
        <v>994.17721518987332</v>
      </c>
      <c r="N34" s="62"/>
    </row>
    <row r="35" spans="2:16" x14ac:dyDescent="0.5">
      <c r="C35" s="97" t="s">
        <v>329</v>
      </c>
      <c r="D35" s="98">
        <v>7.6399999999999996E-2</v>
      </c>
      <c r="E35" s="99">
        <f t="shared" si="4"/>
        <v>76.399999999999991</v>
      </c>
      <c r="F35" s="100">
        <f t="shared" si="5"/>
        <v>96.70886075949366</v>
      </c>
      <c r="I35" s="81" t="s">
        <v>344</v>
      </c>
      <c r="J35" s="98">
        <v>0.7833</v>
      </c>
      <c r="K35" s="99">
        <f t="shared" si="6"/>
        <v>783.3</v>
      </c>
      <c r="L35" s="100">
        <f t="shared" si="7"/>
        <v>991.518987341772</v>
      </c>
    </row>
    <row r="36" spans="2:16" x14ac:dyDescent="0.5">
      <c r="C36" s="97" t="s">
        <v>345</v>
      </c>
      <c r="D36" s="98">
        <v>7.5899999999999995E-2</v>
      </c>
      <c r="E36" s="99">
        <f t="shared" si="4"/>
        <v>75.899999999999991</v>
      </c>
      <c r="F36" s="100">
        <f t="shared" si="5"/>
        <v>96.075949367088597</v>
      </c>
      <c r="I36" s="81" t="s">
        <v>346</v>
      </c>
      <c r="J36" s="98">
        <v>0.78779999999999994</v>
      </c>
      <c r="K36" s="99">
        <f t="shared" si="6"/>
        <v>787.8</v>
      </c>
      <c r="L36" s="100">
        <f t="shared" si="7"/>
        <v>997.21518987341767</v>
      </c>
    </row>
    <row r="37" spans="2:16" x14ac:dyDescent="0.5">
      <c r="C37" s="97" t="s">
        <v>347</v>
      </c>
      <c r="D37" s="98">
        <v>7.6600000000000001E-2</v>
      </c>
      <c r="E37" s="99">
        <f t="shared" si="4"/>
        <v>76.599999999999994</v>
      </c>
      <c r="F37" s="100">
        <f t="shared" si="5"/>
        <v>96.96202531645568</v>
      </c>
      <c r="I37" s="81" t="s">
        <v>348</v>
      </c>
      <c r="J37" s="98">
        <v>0.78420000000000001</v>
      </c>
      <c r="K37" s="99">
        <f t="shared" si="6"/>
        <v>784.2</v>
      </c>
      <c r="L37" s="100">
        <f t="shared" si="7"/>
        <v>992.65822784810132</v>
      </c>
    </row>
    <row r="38" spans="2:16" x14ac:dyDescent="0.5">
      <c r="C38" s="97" t="s">
        <v>345</v>
      </c>
      <c r="D38" s="98">
        <v>7.5899999999999995E-2</v>
      </c>
      <c r="E38" s="99">
        <f t="shared" si="4"/>
        <v>75.899999999999991</v>
      </c>
      <c r="F38" s="100">
        <f t="shared" si="5"/>
        <v>96.075949367088597</v>
      </c>
      <c r="I38" s="81" t="s">
        <v>349</v>
      </c>
      <c r="J38" s="98">
        <v>0.78369999999999995</v>
      </c>
      <c r="K38" s="99">
        <f t="shared" si="6"/>
        <v>783.69999999999993</v>
      </c>
      <c r="L38" s="100">
        <f t="shared" si="7"/>
        <v>992.02531645569604</v>
      </c>
    </row>
    <row r="39" spans="2:16" x14ac:dyDescent="0.5">
      <c r="C39" s="106" t="s">
        <v>350</v>
      </c>
      <c r="D39" s="107">
        <v>7.6300000000000007E-2</v>
      </c>
      <c r="E39" s="108">
        <f t="shared" si="4"/>
        <v>76.300000000000011</v>
      </c>
      <c r="F39" s="109">
        <f t="shared" si="5"/>
        <v>96.582278481012665</v>
      </c>
      <c r="I39" s="110" t="s">
        <v>351</v>
      </c>
      <c r="J39" s="107">
        <v>0.7863</v>
      </c>
      <c r="K39" s="108">
        <f t="shared" si="6"/>
        <v>786.3</v>
      </c>
      <c r="L39" s="109">
        <f t="shared" si="7"/>
        <v>995.31645569620241</v>
      </c>
    </row>
    <row r="40" spans="2:16" x14ac:dyDescent="0.5">
      <c r="C40" s="81" t="s">
        <v>93</v>
      </c>
      <c r="D40" s="111"/>
      <c r="E40" s="111" t="s">
        <v>94</v>
      </c>
      <c r="F40" s="83">
        <f>F27-$E$4</f>
        <v>-3.3544303797468444</v>
      </c>
      <c r="I40" s="81" t="s">
        <v>93</v>
      </c>
      <c r="J40" s="111"/>
      <c r="K40" s="111" t="s">
        <v>94</v>
      </c>
      <c r="L40" s="83">
        <f>L27-$K$4</f>
        <v>-6.5189873417723447</v>
      </c>
    </row>
    <row r="41" spans="2:16" x14ac:dyDescent="0.5">
      <c r="C41" s="81" t="s">
        <v>93</v>
      </c>
      <c r="D41" s="111"/>
      <c r="E41" s="111" t="s">
        <v>95</v>
      </c>
      <c r="F41" s="83">
        <f>(100*(F27-$E$4))/F27</f>
        <v>-3.4708578912901209</v>
      </c>
      <c r="I41" s="81" t="s">
        <v>93</v>
      </c>
      <c r="J41" s="111"/>
      <c r="K41" s="111" t="s">
        <v>95</v>
      </c>
      <c r="L41" s="83">
        <f>(100*(L27-$K$4))/L27</f>
        <v>-0.65617633942793574</v>
      </c>
    </row>
    <row r="42" spans="2:16" x14ac:dyDescent="0.5">
      <c r="C42" s="81" t="s">
        <v>96</v>
      </c>
      <c r="D42" s="111"/>
      <c r="E42" s="111" t="s">
        <v>94</v>
      </c>
      <c r="F42" s="83">
        <f>_xlfn.STDEV.S(F30:F39)</f>
        <v>0.36419148737620449</v>
      </c>
      <c r="I42" s="81" t="s">
        <v>96</v>
      </c>
      <c r="J42" s="111"/>
      <c r="K42" s="111" t="s">
        <v>94</v>
      </c>
      <c r="L42" s="83">
        <f>_xlfn.STDEV.S(L30:L39)</f>
        <v>3.2284685430017488</v>
      </c>
    </row>
    <row r="43" spans="2:16" x14ac:dyDescent="0.5">
      <c r="C43" s="81" t="s">
        <v>96</v>
      </c>
      <c r="D43" s="111"/>
      <c r="E43" s="111" t="s">
        <v>95</v>
      </c>
      <c r="F43" s="83">
        <f>100*(F28/F27)</f>
        <v>0.37683205635520833</v>
      </c>
      <c r="I43" s="81" t="s">
        <v>96</v>
      </c>
      <c r="J43" s="111"/>
      <c r="K43" s="111" t="s">
        <v>95</v>
      </c>
      <c r="L43" s="83">
        <f>100*(L28/L27)</f>
        <v>0.32496529897067999</v>
      </c>
    </row>
    <row r="44" spans="2:16" x14ac:dyDescent="0.5">
      <c r="C44" s="110" t="s">
        <v>97</v>
      </c>
      <c r="D44" s="112"/>
      <c r="E44" s="112" t="s">
        <v>94</v>
      </c>
      <c r="F44" s="113">
        <f>ABS(F40)+2*F42</f>
        <v>4.0828133544992538</v>
      </c>
      <c r="I44" s="110" t="s">
        <v>97</v>
      </c>
      <c r="J44" s="112"/>
      <c r="K44" s="112" t="s">
        <v>94</v>
      </c>
      <c r="L44" s="113">
        <f>ABS(L40)+2*L42</f>
        <v>12.975924427775842</v>
      </c>
    </row>
    <row r="46" spans="2:16" x14ac:dyDescent="0.5">
      <c r="B46" s="57">
        <v>3</v>
      </c>
      <c r="C46" s="58" t="s">
        <v>440</v>
      </c>
      <c r="D46" s="59"/>
      <c r="E46" s="60"/>
      <c r="F46" s="61"/>
      <c r="G46" s="62"/>
      <c r="H46" s="57">
        <v>11</v>
      </c>
      <c r="I46" s="58" t="s">
        <v>439</v>
      </c>
      <c r="J46" s="59"/>
      <c r="K46" s="60"/>
      <c r="L46" s="61"/>
      <c r="N46" s="63" t="s">
        <v>66</v>
      </c>
      <c r="O46" s="64" t="s">
        <v>40</v>
      </c>
      <c r="P46" s="65"/>
    </row>
    <row r="47" spans="2:16" x14ac:dyDescent="0.5">
      <c r="B47" s="66"/>
      <c r="C47" s="67" t="s">
        <v>68</v>
      </c>
      <c r="D47" s="68"/>
      <c r="E47" s="69"/>
      <c r="F47" s="70"/>
      <c r="G47" s="62"/>
      <c r="H47" s="71"/>
      <c r="I47" s="67" t="s">
        <v>69</v>
      </c>
      <c r="J47" s="68"/>
      <c r="K47" s="69"/>
      <c r="L47" s="70"/>
      <c r="N47" s="72"/>
      <c r="O47" s="73" t="s">
        <v>316</v>
      </c>
      <c r="P47" s="74"/>
    </row>
    <row r="48" spans="2:16" x14ac:dyDescent="0.5">
      <c r="C48" s="76"/>
      <c r="D48" s="77"/>
      <c r="E48" s="78">
        <v>100</v>
      </c>
      <c r="F48" s="79">
        <f>F49/E48</f>
        <v>0.98240506329113941</v>
      </c>
      <c r="G48" s="62"/>
      <c r="H48" s="71"/>
      <c r="I48" s="76"/>
      <c r="J48" s="77"/>
      <c r="K48" s="78">
        <v>1000</v>
      </c>
      <c r="L48" s="79">
        <f>L49/K48</f>
        <v>0.99382278481012665</v>
      </c>
      <c r="N48" s="72"/>
      <c r="O48" s="80" t="s">
        <v>317</v>
      </c>
      <c r="P48" s="74"/>
    </row>
    <row r="49" spans="3:16" x14ac:dyDescent="0.5">
      <c r="C49" s="81" t="s">
        <v>72</v>
      </c>
      <c r="E49" s="82"/>
      <c r="F49" s="83">
        <f>AVERAGE(F52:F61)</f>
        <v>98.240506329113941</v>
      </c>
      <c r="I49" s="81" t="s">
        <v>72</v>
      </c>
      <c r="K49" s="82"/>
      <c r="L49" s="85">
        <f>AVERAGE(L52:L61)</f>
        <v>993.82278481012668</v>
      </c>
      <c r="N49" s="72"/>
      <c r="O49" s="73" t="s">
        <v>318</v>
      </c>
      <c r="P49" s="74"/>
    </row>
    <row r="50" spans="3:16" x14ac:dyDescent="0.5">
      <c r="C50" s="81" t="s">
        <v>74</v>
      </c>
      <c r="E50" s="86"/>
      <c r="F50" s="87">
        <f>_xlfn.STDEV.S(F52:F61)</f>
        <v>0.45620381167174373</v>
      </c>
      <c r="I50" s="81" t="s">
        <v>74</v>
      </c>
      <c r="K50" s="99"/>
      <c r="L50" s="87">
        <f>_xlfn.STDEV.S(L52:L61)</f>
        <v>1.8592232241366546</v>
      </c>
      <c r="N50" s="72" t="s">
        <v>169</v>
      </c>
      <c r="O50" s="143">
        <v>0.79</v>
      </c>
      <c r="P50" s="74" t="s">
        <v>76</v>
      </c>
    </row>
    <row r="51" spans="3:16" x14ac:dyDescent="0.5">
      <c r="C51" s="91"/>
      <c r="D51" s="92" t="s">
        <v>77</v>
      </c>
      <c r="E51" s="93" t="s">
        <v>78</v>
      </c>
      <c r="F51" s="94" t="s">
        <v>79</v>
      </c>
      <c r="G51" s="95"/>
      <c r="H51" s="96"/>
      <c r="I51" s="91"/>
      <c r="J51" s="92" t="s">
        <v>77</v>
      </c>
      <c r="K51" s="93" t="s">
        <v>78</v>
      </c>
      <c r="L51" s="94" t="s">
        <v>79</v>
      </c>
      <c r="N51" s="88" t="s">
        <v>170</v>
      </c>
      <c r="O51" s="148">
        <v>0.79100000000000004</v>
      </c>
      <c r="P51" s="90" t="s">
        <v>76</v>
      </c>
    </row>
    <row r="52" spans="3:16" x14ac:dyDescent="0.5">
      <c r="C52" s="81" t="s">
        <v>352</v>
      </c>
      <c r="D52" s="98">
        <v>7.7499999999999999E-2</v>
      </c>
      <c r="E52" s="99">
        <f t="shared" ref="E52:E61" si="8">D52*1000</f>
        <v>77.5</v>
      </c>
      <c r="F52" s="100">
        <f>E52/$O$6</f>
        <v>98.101265822784811</v>
      </c>
      <c r="I52" s="81" t="s">
        <v>353</v>
      </c>
      <c r="J52" s="98">
        <v>0.78480000000000005</v>
      </c>
      <c r="K52" s="99">
        <f t="shared" ref="K52:K61" si="9">J52*1000</f>
        <v>784.80000000000007</v>
      </c>
      <c r="L52" s="100">
        <f t="shared" ref="L52:L61" si="10">K52/$O$6</f>
        <v>993.41772151898738</v>
      </c>
    </row>
    <row r="53" spans="3:16" x14ac:dyDescent="0.5">
      <c r="C53" s="81" t="s">
        <v>354</v>
      </c>
      <c r="D53" s="98">
        <v>7.8399999999999997E-2</v>
      </c>
      <c r="E53" s="99">
        <f t="shared" si="8"/>
        <v>78.399999999999991</v>
      </c>
      <c r="F53" s="100">
        <f t="shared" ref="F53:F61" si="11">E53/$O$6</f>
        <v>99.240506329113913</v>
      </c>
      <c r="I53" s="81" t="s">
        <v>355</v>
      </c>
      <c r="J53" s="98">
        <v>0.78569999999999995</v>
      </c>
      <c r="K53" s="99">
        <f t="shared" si="9"/>
        <v>785.69999999999993</v>
      </c>
      <c r="L53" s="100">
        <f t="shared" si="10"/>
        <v>994.55696202531635</v>
      </c>
      <c r="N53" s="58" t="s">
        <v>82</v>
      </c>
      <c r="O53" s="101" t="s">
        <v>20</v>
      </c>
      <c r="P53" s="102"/>
    </row>
    <row r="54" spans="3:16" x14ac:dyDescent="0.5">
      <c r="C54" s="81" t="s">
        <v>319</v>
      </c>
      <c r="D54" s="98">
        <v>7.7899999999999997E-2</v>
      </c>
      <c r="E54" s="99">
        <f t="shared" si="8"/>
        <v>77.899999999999991</v>
      </c>
      <c r="F54" s="100">
        <f t="shared" si="11"/>
        <v>98.60759493670885</v>
      </c>
      <c r="I54" s="81" t="s">
        <v>356</v>
      </c>
      <c r="J54" s="98">
        <v>0.78469999999999995</v>
      </c>
      <c r="K54" s="99">
        <f t="shared" si="9"/>
        <v>784.69999999999993</v>
      </c>
      <c r="L54" s="100">
        <f t="shared" si="10"/>
        <v>993.29113924050625</v>
      </c>
      <c r="N54" s="103" t="s">
        <v>85</v>
      </c>
      <c r="O54" s="104" t="s">
        <v>86</v>
      </c>
      <c r="P54" s="105"/>
    </row>
    <row r="55" spans="3:16" x14ac:dyDescent="0.5">
      <c r="C55" s="81" t="s">
        <v>357</v>
      </c>
      <c r="D55" s="98">
        <v>7.7700000000000005E-2</v>
      </c>
      <c r="E55" s="99">
        <f t="shared" si="8"/>
        <v>77.7</v>
      </c>
      <c r="F55" s="100">
        <f t="shared" si="11"/>
        <v>98.35443037974683</v>
      </c>
      <c r="I55" s="81" t="s">
        <v>358</v>
      </c>
      <c r="J55" s="98">
        <v>0.78610000000000002</v>
      </c>
      <c r="K55" s="99">
        <f t="shared" si="9"/>
        <v>786.1</v>
      </c>
      <c r="L55" s="100">
        <f t="shared" si="10"/>
        <v>995.0632911392405</v>
      </c>
    </row>
    <row r="56" spans="3:16" x14ac:dyDescent="0.5">
      <c r="C56" s="81" t="s">
        <v>359</v>
      </c>
      <c r="D56" s="98">
        <v>7.7600000000000002E-2</v>
      </c>
      <c r="E56" s="99">
        <f t="shared" si="8"/>
        <v>77.600000000000009</v>
      </c>
      <c r="F56" s="100">
        <f t="shared" si="11"/>
        <v>98.227848101265835</v>
      </c>
      <c r="I56" s="81" t="s">
        <v>360</v>
      </c>
      <c r="J56" s="98">
        <v>0.78520000000000001</v>
      </c>
      <c r="K56" s="99">
        <f t="shared" si="9"/>
        <v>785.2</v>
      </c>
      <c r="L56" s="100">
        <f t="shared" si="10"/>
        <v>993.92405063291142</v>
      </c>
      <c r="N56" s="62"/>
    </row>
    <row r="57" spans="3:16" x14ac:dyDescent="0.5">
      <c r="C57" s="81" t="s">
        <v>331</v>
      </c>
      <c r="D57" s="98">
        <v>7.6999999999999999E-2</v>
      </c>
      <c r="E57" s="99">
        <f t="shared" si="8"/>
        <v>77</v>
      </c>
      <c r="F57" s="100">
        <f t="shared" si="11"/>
        <v>97.468354430379748</v>
      </c>
      <c r="I57" s="81" t="s">
        <v>361</v>
      </c>
      <c r="J57" s="98">
        <v>0.78600000000000003</v>
      </c>
      <c r="K57" s="99">
        <f t="shared" si="9"/>
        <v>786</v>
      </c>
      <c r="L57" s="100">
        <f t="shared" si="10"/>
        <v>994.9367088607595</v>
      </c>
    </row>
    <row r="58" spans="3:16" x14ac:dyDescent="0.5">
      <c r="C58" s="81" t="s">
        <v>359</v>
      </c>
      <c r="D58" s="98">
        <v>7.7600000000000002E-2</v>
      </c>
      <c r="E58" s="99">
        <f t="shared" si="8"/>
        <v>77.600000000000009</v>
      </c>
      <c r="F58" s="100">
        <f t="shared" si="11"/>
        <v>98.227848101265835</v>
      </c>
      <c r="I58" s="81" t="s">
        <v>362</v>
      </c>
      <c r="J58" s="98">
        <v>0.78190000000000004</v>
      </c>
      <c r="K58" s="99">
        <f t="shared" si="9"/>
        <v>781.90000000000009</v>
      </c>
      <c r="L58" s="100">
        <f t="shared" si="10"/>
        <v>989.74683544303809</v>
      </c>
    </row>
    <row r="59" spans="3:16" x14ac:dyDescent="0.5">
      <c r="C59" s="81" t="s">
        <v>352</v>
      </c>
      <c r="D59" s="98">
        <v>7.7499999999999999E-2</v>
      </c>
      <c r="E59" s="99">
        <f t="shared" si="8"/>
        <v>77.5</v>
      </c>
      <c r="F59" s="100">
        <f t="shared" si="11"/>
        <v>98.101265822784811</v>
      </c>
      <c r="I59" s="81" t="s">
        <v>363</v>
      </c>
      <c r="J59" s="98">
        <v>0.78359999999999996</v>
      </c>
      <c r="K59" s="99">
        <f t="shared" si="9"/>
        <v>783.59999999999991</v>
      </c>
      <c r="L59" s="100">
        <f t="shared" si="10"/>
        <v>991.89873417721503</v>
      </c>
    </row>
    <row r="60" spans="3:16" x14ac:dyDescent="0.5">
      <c r="C60" s="81" t="s">
        <v>364</v>
      </c>
      <c r="D60" s="98">
        <v>7.7399999999999997E-2</v>
      </c>
      <c r="E60" s="99">
        <f t="shared" si="8"/>
        <v>77.399999999999991</v>
      </c>
      <c r="F60" s="100">
        <f t="shared" si="11"/>
        <v>97.974683544303787</v>
      </c>
      <c r="I60" s="81" t="s">
        <v>365</v>
      </c>
      <c r="J60" s="98">
        <v>0.78659999999999997</v>
      </c>
      <c r="K60" s="99">
        <f t="shared" si="9"/>
        <v>786.59999999999991</v>
      </c>
      <c r="L60" s="100">
        <f t="shared" si="10"/>
        <v>995.69620253164544</v>
      </c>
    </row>
    <row r="61" spans="3:16" x14ac:dyDescent="0.5">
      <c r="C61" s="110" t="s">
        <v>352</v>
      </c>
      <c r="D61" s="107">
        <v>7.7499999999999999E-2</v>
      </c>
      <c r="E61" s="108">
        <f t="shared" si="8"/>
        <v>77.5</v>
      </c>
      <c r="F61" s="109">
        <f t="shared" si="11"/>
        <v>98.101265822784811</v>
      </c>
      <c r="I61" s="110" t="s">
        <v>365</v>
      </c>
      <c r="J61" s="107">
        <v>0.78659999999999997</v>
      </c>
      <c r="K61" s="108">
        <f t="shared" si="9"/>
        <v>786.59999999999991</v>
      </c>
      <c r="L61" s="109">
        <f t="shared" si="10"/>
        <v>995.69620253164544</v>
      </c>
    </row>
    <row r="62" spans="3:16" x14ac:dyDescent="0.5">
      <c r="C62" s="81" t="s">
        <v>93</v>
      </c>
      <c r="D62" s="111"/>
      <c r="E62" s="111" t="s">
        <v>94</v>
      </c>
      <c r="F62" s="83">
        <f>F49-$E$4</f>
        <v>-1.7594936708860587</v>
      </c>
      <c r="I62" s="81" t="s">
        <v>93</v>
      </c>
      <c r="J62" s="111"/>
      <c r="K62" s="111" t="s">
        <v>94</v>
      </c>
      <c r="L62" s="83">
        <f>L49-$K$4</f>
        <v>-6.1772151898733227</v>
      </c>
    </row>
    <row r="63" spans="3:16" x14ac:dyDescent="0.5">
      <c r="C63" s="81" t="s">
        <v>93</v>
      </c>
      <c r="D63" s="111"/>
      <c r="E63" s="111" t="s">
        <v>95</v>
      </c>
      <c r="F63" s="83">
        <f>(100*(F49-$E$4))/F49</f>
        <v>-1.791006313619361</v>
      </c>
      <c r="I63" s="81" t="s">
        <v>93</v>
      </c>
      <c r="J63" s="111"/>
      <c r="K63" s="111" t="s">
        <v>95</v>
      </c>
      <c r="L63" s="83">
        <f>(100*(L49-$K$4))/L49</f>
        <v>-0.62156103525574746</v>
      </c>
    </row>
    <row r="64" spans="3:16" x14ac:dyDescent="0.5">
      <c r="C64" s="81" t="s">
        <v>96</v>
      </c>
      <c r="D64" s="111"/>
      <c r="E64" s="111" t="s">
        <v>94</v>
      </c>
      <c r="F64" s="83">
        <f>_xlfn.STDEV.S(F52:F61)</f>
        <v>0.45620381167174373</v>
      </c>
      <c r="I64" s="81" t="s">
        <v>96</v>
      </c>
      <c r="J64" s="111"/>
      <c r="K64" s="111" t="s">
        <v>94</v>
      </c>
      <c r="L64" s="83">
        <f>_xlfn.STDEV.S(L52:L61)</f>
        <v>1.8592232241366546</v>
      </c>
    </row>
    <row r="65" spans="2:16" x14ac:dyDescent="0.5">
      <c r="C65" s="81" t="s">
        <v>96</v>
      </c>
      <c r="D65" s="111"/>
      <c r="E65" s="111" t="s">
        <v>95</v>
      </c>
      <c r="F65" s="83">
        <f>100*(F50/F49)</f>
        <v>0.46437445074175682</v>
      </c>
      <c r="I65" s="81" t="s">
        <v>96</v>
      </c>
      <c r="J65" s="111"/>
      <c r="K65" s="111" t="s">
        <v>95</v>
      </c>
      <c r="L65" s="83">
        <f>100*(L50/L49)</f>
        <v>0.18707794312563139</v>
      </c>
    </row>
    <row r="66" spans="2:16" x14ac:dyDescent="0.5">
      <c r="C66" s="110" t="s">
        <v>97</v>
      </c>
      <c r="D66" s="112"/>
      <c r="E66" s="112" t="s">
        <v>94</v>
      </c>
      <c r="F66" s="113">
        <f>ABS(F62)+2*F64</f>
        <v>2.6719012942295461</v>
      </c>
      <c r="I66" s="110" t="s">
        <v>97</v>
      </c>
      <c r="J66" s="112"/>
      <c r="K66" s="112" t="s">
        <v>94</v>
      </c>
      <c r="L66" s="113">
        <f>ABS(L62)+2*L64</f>
        <v>9.8956616381466311</v>
      </c>
    </row>
    <row r="68" spans="2:16" x14ac:dyDescent="0.5">
      <c r="B68" s="57">
        <v>4</v>
      </c>
      <c r="C68" s="58" t="s">
        <v>440</v>
      </c>
      <c r="D68" s="59"/>
      <c r="E68" s="60"/>
      <c r="F68" s="61"/>
      <c r="G68" s="62"/>
      <c r="H68" s="57">
        <v>12</v>
      </c>
      <c r="I68" s="58" t="s">
        <v>439</v>
      </c>
      <c r="J68" s="59"/>
      <c r="K68" s="60"/>
      <c r="L68" s="61"/>
      <c r="N68" s="63" t="s">
        <v>66</v>
      </c>
      <c r="O68" s="64" t="s">
        <v>40</v>
      </c>
      <c r="P68" s="65"/>
    </row>
    <row r="69" spans="2:16" x14ac:dyDescent="0.5">
      <c r="B69" s="66"/>
      <c r="C69" s="67" t="s">
        <v>68</v>
      </c>
      <c r="D69" s="68"/>
      <c r="E69" s="69"/>
      <c r="F69" s="70"/>
      <c r="G69" s="62"/>
      <c r="H69" s="71"/>
      <c r="I69" s="67" t="s">
        <v>69</v>
      </c>
      <c r="J69" s="68"/>
      <c r="K69" s="69"/>
      <c r="L69" s="70"/>
      <c r="N69" s="72"/>
      <c r="O69" s="73" t="s">
        <v>316</v>
      </c>
      <c r="P69" s="74"/>
    </row>
    <row r="70" spans="2:16" x14ac:dyDescent="0.5">
      <c r="C70" s="76"/>
      <c r="D70" s="77"/>
      <c r="E70" s="78">
        <v>100</v>
      </c>
      <c r="F70" s="79">
        <f>F71/E70</f>
        <v>1.000886075949367</v>
      </c>
      <c r="G70" s="62"/>
      <c r="H70" s="71"/>
      <c r="I70" s="76"/>
      <c r="J70" s="77"/>
      <c r="K70" s="78">
        <v>1000</v>
      </c>
      <c r="L70" s="79">
        <f>L71/K70</f>
        <v>0.98363291139240483</v>
      </c>
      <c r="N70" s="72"/>
      <c r="O70" s="80" t="s">
        <v>317</v>
      </c>
      <c r="P70" s="74"/>
    </row>
    <row r="71" spans="2:16" x14ac:dyDescent="0.5">
      <c r="C71" s="81" t="s">
        <v>72</v>
      </c>
      <c r="E71" s="82"/>
      <c r="F71" s="83">
        <f>AVERAGE(F74:F83)</f>
        <v>100.0886075949367</v>
      </c>
      <c r="I71" s="81" t="s">
        <v>72</v>
      </c>
      <c r="K71" s="82"/>
      <c r="L71" s="85">
        <f>AVERAGE(L74:L83)</f>
        <v>983.63291139240482</v>
      </c>
      <c r="N71" s="72"/>
      <c r="O71" s="73" t="s">
        <v>318</v>
      </c>
      <c r="P71" s="74"/>
    </row>
    <row r="72" spans="2:16" x14ac:dyDescent="0.5">
      <c r="C72" s="81" t="s">
        <v>74</v>
      </c>
      <c r="E72" s="86"/>
      <c r="F72" s="87">
        <f>_xlfn.STDEV.S(F74:F83)</f>
        <v>0.43461963820483385</v>
      </c>
      <c r="I72" s="81" t="s">
        <v>74</v>
      </c>
      <c r="K72" s="99"/>
      <c r="L72" s="87">
        <f>_xlfn.STDEV.S(L74:L83)</f>
        <v>1.3169019042563297</v>
      </c>
      <c r="N72" s="72" t="s">
        <v>169</v>
      </c>
      <c r="O72" s="143">
        <v>0.79</v>
      </c>
      <c r="P72" s="74" t="s">
        <v>76</v>
      </c>
    </row>
    <row r="73" spans="2:16" x14ac:dyDescent="0.5">
      <c r="C73" s="91"/>
      <c r="D73" s="92" t="s">
        <v>77</v>
      </c>
      <c r="E73" s="93" t="s">
        <v>78</v>
      </c>
      <c r="F73" s="94" t="s">
        <v>79</v>
      </c>
      <c r="G73" s="95"/>
      <c r="H73" s="96"/>
      <c r="I73" s="91"/>
      <c r="J73" s="92" t="s">
        <v>77</v>
      </c>
      <c r="K73" s="93" t="s">
        <v>78</v>
      </c>
      <c r="L73" s="94" t="s">
        <v>79</v>
      </c>
      <c r="N73" s="88" t="s">
        <v>170</v>
      </c>
      <c r="O73" s="148">
        <v>0.79100000000000004</v>
      </c>
      <c r="P73" s="90" t="s">
        <v>76</v>
      </c>
    </row>
    <row r="74" spans="2:16" x14ac:dyDescent="0.5">
      <c r="C74" s="81" t="s">
        <v>354</v>
      </c>
      <c r="D74" s="98">
        <v>7.8399999999999997E-2</v>
      </c>
      <c r="E74" s="99">
        <f t="shared" ref="E74:E83" si="12">D74*1000</f>
        <v>78.399999999999991</v>
      </c>
      <c r="F74" s="100">
        <f t="shared" ref="F74:F83" si="13">E74/$O$6</f>
        <v>99.240506329113913</v>
      </c>
      <c r="I74" s="81" t="s">
        <v>366</v>
      </c>
      <c r="J74" s="98">
        <v>0.77729999999999999</v>
      </c>
      <c r="K74" s="99">
        <f t="shared" ref="K74:K83" si="14">J74*1000</f>
        <v>777.3</v>
      </c>
      <c r="L74" s="100">
        <f t="shared" ref="L74:L83" si="15">K74/$O$6</f>
        <v>983.9240506329113</v>
      </c>
    </row>
    <row r="75" spans="2:16" x14ac:dyDescent="0.5">
      <c r="C75" s="81" t="s">
        <v>367</v>
      </c>
      <c r="D75" s="98">
        <v>7.9100000000000004E-2</v>
      </c>
      <c r="E75" s="99">
        <f t="shared" si="12"/>
        <v>79.100000000000009</v>
      </c>
      <c r="F75" s="100">
        <f t="shared" si="13"/>
        <v>100.12658227848102</v>
      </c>
      <c r="I75" s="81" t="s">
        <v>368</v>
      </c>
      <c r="J75" s="98">
        <v>0.77749999999999997</v>
      </c>
      <c r="K75" s="99">
        <f t="shared" si="14"/>
        <v>777.5</v>
      </c>
      <c r="L75" s="100">
        <f t="shared" si="15"/>
        <v>984.17721518987332</v>
      </c>
      <c r="N75" s="58" t="s">
        <v>82</v>
      </c>
      <c r="O75" s="101" t="s">
        <v>20</v>
      </c>
      <c r="P75" s="102"/>
    </row>
    <row r="76" spans="2:16" x14ac:dyDescent="0.5">
      <c r="C76" s="81" t="s">
        <v>369</v>
      </c>
      <c r="D76" s="98">
        <v>7.9399999999999998E-2</v>
      </c>
      <c r="E76" s="99">
        <f t="shared" si="12"/>
        <v>79.399999999999991</v>
      </c>
      <c r="F76" s="100">
        <f t="shared" si="13"/>
        <v>100.50632911392404</v>
      </c>
      <c r="I76" s="81" t="s">
        <v>370</v>
      </c>
      <c r="J76" s="98">
        <v>0.7772</v>
      </c>
      <c r="K76" s="99">
        <f t="shared" si="14"/>
        <v>777.2</v>
      </c>
      <c r="L76" s="100">
        <f t="shared" si="15"/>
        <v>983.79746835443041</v>
      </c>
      <c r="N76" s="103" t="s">
        <v>85</v>
      </c>
      <c r="O76" s="104" t="s">
        <v>102</v>
      </c>
      <c r="P76" s="105"/>
    </row>
    <row r="77" spans="2:16" x14ac:dyDescent="0.5">
      <c r="C77" s="81" t="s">
        <v>371</v>
      </c>
      <c r="D77" s="98">
        <v>7.8700000000000006E-2</v>
      </c>
      <c r="E77" s="99">
        <f t="shared" si="12"/>
        <v>78.7</v>
      </c>
      <c r="F77" s="100">
        <f t="shared" si="13"/>
        <v>99.620253164556956</v>
      </c>
      <c r="I77" s="81" t="s">
        <v>372</v>
      </c>
      <c r="J77" s="98">
        <v>0.77649999999999997</v>
      </c>
      <c r="K77" s="99">
        <f t="shared" si="14"/>
        <v>776.5</v>
      </c>
      <c r="L77" s="100">
        <f t="shared" si="15"/>
        <v>982.91139240506322</v>
      </c>
    </row>
    <row r="78" spans="2:16" x14ac:dyDescent="0.5">
      <c r="C78" s="81" t="s">
        <v>373</v>
      </c>
      <c r="D78" s="98">
        <v>7.9200000000000007E-2</v>
      </c>
      <c r="E78" s="99">
        <f t="shared" si="12"/>
        <v>79.2</v>
      </c>
      <c r="F78" s="100">
        <f t="shared" si="13"/>
        <v>100.25316455696202</v>
      </c>
      <c r="I78" s="81" t="s">
        <v>368</v>
      </c>
      <c r="J78" s="98">
        <v>0.77749999999999997</v>
      </c>
      <c r="K78" s="99">
        <f t="shared" si="14"/>
        <v>777.5</v>
      </c>
      <c r="L78" s="100">
        <f t="shared" si="15"/>
        <v>984.17721518987332</v>
      </c>
      <c r="N78" s="62"/>
    </row>
    <row r="79" spans="2:16" x14ac:dyDescent="0.5">
      <c r="C79" s="81" t="s">
        <v>374</v>
      </c>
      <c r="D79" s="98">
        <v>7.9600000000000004E-2</v>
      </c>
      <c r="E79" s="99">
        <f t="shared" si="12"/>
        <v>79.600000000000009</v>
      </c>
      <c r="F79" s="100">
        <f t="shared" si="13"/>
        <v>100.75949367088609</v>
      </c>
      <c r="I79" s="81" t="s">
        <v>375</v>
      </c>
      <c r="J79" s="98">
        <v>0.7782</v>
      </c>
      <c r="K79" s="99">
        <f t="shared" si="14"/>
        <v>778.2</v>
      </c>
      <c r="L79" s="100">
        <f t="shared" si="15"/>
        <v>985.0632911392405</v>
      </c>
    </row>
    <row r="80" spans="2:16" x14ac:dyDescent="0.5">
      <c r="C80" s="81" t="s">
        <v>373</v>
      </c>
      <c r="D80" s="98">
        <v>7.9200000000000007E-2</v>
      </c>
      <c r="E80" s="99">
        <f t="shared" si="12"/>
        <v>79.2</v>
      </c>
      <c r="F80" s="100">
        <f t="shared" si="13"/>
        <v>100.25316455696202</v>
      </c>
      <c r="I80" s="81" t="s">
        <v>376</v>
      </c>
      <c r="J80" s="98">
        <v>0.77810000000000001</v>
      </c>
      <c r="K80" s="99">
        <f t="shared" si="14"/>
        <v>778.1</v>
      </c>
      <c r="L80" s="100">
        <f t="shared" si="15"/>
        <v>984.9367088607595</v>
      </c>
    </row>
    <row r="81" spans="2:16" x14ac:dyDescent="0.5">
      <c r="C81" s="81" t="s">
        <v>373</v>
      </c>
      <c r="D81" s="98">
        <v>7.9200000000000007E-2</v>
      </c>
      <c r="E81" s="99">
        <f t="shared" si="12"/>
        <v>79.2</v>
      </c>
      <c r="F81" s="100">
        <f t="shared" si="13"/>
        <v>100.25316455696202</v>
      </c>
      <c r="I81" s="81" t="s">
        <v>377</v>
      </c>
      <c r="J81" s="98">
        <v>0.77700000000000002</v>
      </c>
      <c r="K81" s="99">
        <f t="shared" si="14"/>
        <v>777</v>
      </c>
      <c r="L81" s="100">
        <f t="shared" si="15"/>
        <v>983.54430379746827</v>
      </c>
    </row>
    <row r="82" spans="2:16" x14ac:dyDescent="0.5">
      <c r="C82" s="81" t="s">
        <v>378</v>
      </c>
      <c r="D82" s="98">
        <v>7.8899999999999998E-2</v>
      </c>
      <c r="E82" s="99">
        <f t="shared" si="12"/>
        <v>78.899999999999991</v>
      </c>
      <c r="F82" s="100">
        <f t="shared" si="13"/>
        <v>99.873417721518976</v>
      </c>
      <c r="I82" s="81" t="s">
        <v>379</v>
      </c>
      <c r="J82" s="98">
        <v>0.77449999999999997</v>
      </c>
      <c r="K82" s="99">
        <f t="shared" si="14"/>
        <v>774.5</v>
      </c>
      <c r="L82" s="100">
        <f t="shared" si="15"/>
        <v>980.37974683544303</v>
      </c>
    </row>
    <row r="83" spans="2:16" x14ac:dyDescent="0.5">
      <c r="C83" s="110" t="s">
        <v>380</v>
      </c>
      <c r="D83" s="107">
        <v>7.9000000000000001E-2</v>
      </c>
      <c r="E83" s="108">
        <f t="shared" si="12"/>
        <v>79</v>
      </c>
      <c r="F83" s="109">
        <f t="shared" si="13"/>
        <v>100</v>
      </c>
      <c r="I83" s="110" t="s">
        <v>381</v>
      </c>
      <c r="J83" s="107">
        <v>0.77690000000000003</v>
      </c>
      <c r="K83" s="108">
        <f t="shared" si="14"/>
        <v>776.90000000000009</v>
      </c>
      <c r="L83" s="109">
        <f t="shared" si="15"/>
        <v>983.41772151898738</v>
      </c>
    </row>
    <row r="84" spans="2:16" x14ac:dyDescent="0.5">
      <c r="C84" s="81" t="s">
        <v>93</v>
      </c>
      <c r="D84" s="111"/>
      <c r="E84" s="111" t="s">
        <v>94</v>
      </c>
      <c r="F84" s="83">
        <f>F71-$E$4</f>
        <v>8.8607594936704004E-2</v>
      </c>
      <c r="I84" s="81" t="s">
        <v>93</v>
      </c>
      <c r="J84" s="111"/>
      <c r="K84" s="111" t="s">
        <v>94</v>
      </c>
      <c r="L84" s="83">
        <f>L71-$K$4</f>
        <v>-16.367088607595178</v>
      </c>
    </row>
    <row r="85" spans="2:16" x14ac:dyDescent="0.5">
      <c r="C85" s="81" t="s">
        <v>93</v>
      </c>
      <c r="D85" s="111"/>
      <c r="E85" s="111" t="s">
        <v>95</v>
      </c>
      <c r="F85" s="83">
        <f>(100*(F71-$E$4))/F71</f>
        <v>8.8529151384844018E-2</v>
      </c>
      <c r="I85" s="81" t="s">
        <v>93</v>
      </c>
      <c r="J85" s="111"/>
      <c r="K85" s="111" t="s">
        <v>95</v>
      </c>
      <c r="L85" s="83">
        <f>(100*(L71-$K$4))/L71</f>
        <v>-1.6639427593395955</v>
      </c>
    </row>
    <row r="86" spans="2:16" x14ac:dyDescent="0.5">
      <c r="C86" s="81" t="s">
        <v>96</v>
      </c>
      <c r="D86" s="111"/>
      <c r="E86" s="111" t="s">
        <v>94</v>
      </c>
      <c r="F86" s="83">
        <f>_xlfn.STDEV.S(F74:F83)</f>
        <v>0.43461963820483385</v>
      </c>
      <c r="I86" s="81" t="s">
        <v>96</v>
      </c>
      <c r="J86" s="111"/>
      <c r="K86" s="111" t="s">
        <v>94</v>
      </c>
      <c r="L86" s="83">
        <f>_xlfn.STDEV.S(L74:L83)</f>
        <v>1.3169019042563297</v>
      </c>
    </row>
    <row r="87" spans="2:16" x14ac:dyDescent="0.5">
      <c r="C87" s="81" t="s">
        <v>96</v>
      </c>
      <c r="D87" s="111"/>
      <c r="E87" s="111" t="s">
        <v>95</v>
      </c>
      <c r="F87" s="83">
        <f>100*(F72/F71)</f>
        <v>0.43423487312737924</v>
      </c>
      <c r="I87" s="81" t="s">
        <v>96</v>
      </c>
      <c r="J87" s="111"/>
      <c r="K87" s="111" t="s">
        <v>95</v>
      </c>
      <c r="L87" s="83">
        <f>100*(L72/L71)</f>
        <v>0.13388143981398079</v>
      </c>
    </row>
    <row r="88" spans="2:16" x14ac:dyDescent="0.5">
      <c r="C88" s="110" t="s">
        <v>97</v>
      </c>
      <c r="D88" s="112"/>
      <c r="E88" s="112" t="s">
        <v>94</v>
      </c>
      <c r="F88" s="113">
        <f>ABS(F84)+2*F86</f>
        <v>0.9578468713463717</v>
      </c>
      <c r="I88" s="110" t="s">
        <v>97</v>
      </c>
      <c r="J88" s="112"/>
      <c r="K88" s="112" t="s">
        <v>94</v>
      </c>
      <c r="L88" s="113">
        <f>ABS(L84)+2*L86</f>
        <v>19.000892416107838</v>
      </c>
    </row>
    <row r="90" spans="2:16" x14ac:dyDescent="0.5">
      <c r="B90" s="57">
        <v>5</v>
      </c>
      <c r="C90" s="58" t="s">
        <v>440</v>
      </c>
      <c r="D90" s="59"/>
      <c r="E90" s="60"/>
      <c r="F90" s="61"/>
      <c r="G90" s="62"/>
      <c r="H90" s="57">
        <v>13</v>
      </c>
      <c r="I90" s="58" t="s">
        <v>439</v>
      </c>
      <c r="J90" s="59"/>
      <c r="K90" s="60"/>
      <c r="L90" s="61"/>
      <c r="N90" s="63" t="s">
        <v>66</v>
      </c>
      <c r="O90" s="64" t="s">
        <v>40</v>
      </c>
      <c r="P90" s="65"/>
    </row>
    <row r="91" spans="2:16" x14ac:dyDescent="0.5">
      <c r="B91" s="66"/>
      <c r="C91" s="67" t="s">
        <v>68</v>
      </c>
      <c r="D91" s="68"/>
      <c r="E91" s="69"/>
      <c r="F91" s="70"/>
      <c r="G91" s="62"/>
      <c r="H91" s="71"/>
      <c r="I91" s="67" t="s">
        <v>69</v>
      </c>
      <c r="J91" s="68"/>
      <c r="K91" s="69"/>
      <c r="L91" s="70"/>
      <c r="N91" s="72"/>
      <c r="O91" s="73" t="s">
        <v>316</v>
      </c>
      <c r="P91" s="74"/>
    </row>
    <row r="92" spans="2:16" x14ac:dyDescent="0.5">
      <c r="C92" s="76" t="s">
        <v>124</v>
      </c>
      <c r="D92" s="77"/>
      <c r="E92" s="78">
        <v>100</v>
      </c>
      <c r="F92" s="79">
        <f>F93/E92</f>
        <v>0.97278481012658213</v>
      </c>
      <c r="G92" s="62"/>
      <c r="H92" s="71"/>
      <c r="I92" s="76" t="s">
        <v>124</v>
      </c>
      <c r="J92" s="77"/>
      <c r="K92" s="78">
        <v>1000</v>
      </c>
      <c r="L92" s="79">
        <f>L93/K92</f>
        <v>0.99554430379746828</v>
      </c>
      <c r="N92" s="72"/>
      <c r="O92" s="80" t="s">
        <v>317</v>
      </c>
      <c r="P92" s="74"/>
    </row>
    <row r="93" spans="2:16" x14ac:dyDescent="0.5">
      <c r="C93" s="81" t="s">
        <v>72</v>
      </c>
      <c r="E93" s="82"/>
      <c r="F93" s="83">
        <f>AVERAGE(F96:F105)</f>
        <v>97.278481012658219</v>
      </c>
      <c r="I93" s="81" t="s">
        <v>72</v>
      </c>
      <c r="K93" s="82"/>
      <c r="L93" s="85">
        <f>AVERAGE(L96:L105)</f>
        <v>995.54430379746827</v>
      </c>
      <c r="N93" s="72"/>
      <c r="O93" s="73" t="s">
        <v>318</v>
      </c>
      <c r="P93" s="74"/>
    </row>
    <row r="94" spans="2:16" x14ac:dyDescent="0.5">
      <c r="C94" s="81" t="s">
        <v>74</v>
      </c>
      <c r="E94" s="86"/>
      <c r="F94" s="87">
        <f>_xlfn.STDEV.S(F96:F105)</f>
        <v>0.61507931380224901</v>
      </c>
      <c r="I94" s="81" t="s">
        <v>74</v>
      </c>
      <c r="K94" s="99"/>
      <c r="L94" s="87">
        <f>_xlfn.STDEV.S(L96:L105)</f>
        <v>2.6956709261121228</v>
      </c>
      <c r="N94" s="72" t="s">
        <v>169</v>
      </c>
      <c r="O94" s="143">
        <v>0.79</v>
      </c>
      <c r="P94" s="74" t="s">
        <v>76</v>
      </c>
    </row>
    <row r="95" spans="2:16" x14ac:dyDescent="0.5">
      <c r="C95" s="91"/>
      <c r="D95" s="92" t="s">
        <v>77</v>
      </c>
      <c r="E95" s="93" t="s">
        <v>78</v>
      </c>
      <c r="F95" s="94" t="s">
        <v>79</v>
      </c>
      <c r="G95" s="95"/>
      <c r="H95" s="96"/>
      <c r="I95" s="91"/>
      <c r="J95" s="92" t="s">
        <v>77</v>
      </c>
      <c r="K95" s="93" t="s">
        <v>78</v>
      </c>
      <c r="L95" s="94" t="s">
        <v>79</v>
      </c>
      <c r="N95" s="88" t="s">
        <v>170</v>
      </c>
      <c r="O95" s="148">
        <v>0.79100000000000004</v>
      </c>
      <c r="P95" s="90" t="s">
        <v>76</v>
      </c>
    </row>
    <row r="96" spans="2:16" x14ac:dyDescent="0.5">
      <c r="C96" s="81" t="s">
        <v>382</v>
      </c>
      <c r="D96" s="98">
        <v>7.5700000000000003E-2</v>
      </c>
      <c r="E96" s="99">
        <f t="shared" ref="E96:E105" si="16">D96*1000</f>
        <v>75.7</v>
      </c>
      <c r="F96" s="100">
        <f t="shared" ref="F96:F105" si="17">E96/$O$6</f>
        <v>95.822784810126578</v>
      </c>
      <c r="I96" s="81" t="s">
        <v>383</v>
      </c>
      <c r="J96" s="98">
        <v>0.78169999999999995</v>
      </c>
      <c r="K96" s="99">
        <f t="shared" ref="K96:K105" si="18">J96*1000</f>
        <v>781.69999999999993</v>
      </c>
      <c r="L96" s="100">
        <f t="shared" ref="L96:L105" si="19">K96/$O$6</f>
        <v>989.49367088607585</v>
      </c>
    </row>
    <row r="97" spans="2:16" x14ac:dyDescent="0.5">
      <c r="C97" s="81" t="s">
        <v>341</v>
      </c>
      <c r="D97" s="98">
        <v>7.6799999999999993E-2</v>
      </c>
      <c r="E97" s="99">
        <f t="shared" si="16"/>
        <v>76.8</v>
      </c>
      <c r="F97" s="100">
        <f t="shared" si="17"/>
        <v>97.215189873417714</v>
      </c>
      <c r="I97" s="81" t="s">
        <v>384</v>
      </c>
      <c r="J97" s="98">
        <v>0.78439999999999999</v>
      </c>
      <c r="K97" s="99">
        <f t="shared" si="18"/>
        <v>784.4</v>
      </c>
      <c r="L97" s="100">
        <f t="shared" si="19"/>
        <v>992.91139240506322</v>
      </c>
      <c r="N97" s="58" t="s">
        <v>82</v>
      </c>
      <c r="O97" s="101" t="s">
        <v>18</v>
      </c>
      <c r="P97" s="102"/>
    </row>
    <row r="98" spans="2:16" x14ac:dyDescent="0.5">
      <c r="C98" s="81" t="s">
        <v>338</v>
      </c>
      <c r="D98" s="98">
        <v>7.6499999999999999E-2</v>
      </c>
      <c r="E98" s="99">
        <f t="shared" si="16"/>
        <v>76.5</v>
      </c>
      <c r="F98" s="100">
        <f t="shared" si="17"/>
        <v>96.835443037974684</v>
      </c>
      <c r="I98" s="81" t="s">
        <v>360</v>
      </c>
      <c r="J98" s="98">
        <v>0.78520000000000001</v>
      </c>
      <c r="K98" s="99">
        <f t="shared" si="18"/>
        <v>785.2</v>
      </c>
      <c r="L98" s="100">
        <f t="shared" si="19"/>
        <v>993.92405063291142</v>
      </c>
      <c r="N98" s="103" t="s">
        <v>85</v>
      </c>
      <c r="O98" s="104" t="s">
        <v>86</v>
      </c>
      <c r="P98" s="105"/>
    </row>
    <row r="99" spans="2:16" x14ac:dyDescent="0.5">
      <c r="C99" s="81" t="s">
        <v>327</v>
      </c>
      <c r="D99" s="98">
        <v>7.7100000000000002E-2</v>
      </c>
      <c r="E99" s="99">
        <f t="shared" si="16"/>
        <v>77.100000000000009</v>
      </c>
      <c r="F99" s="100">
        <f t="shared" si="17"/>
        <v>97.594936708860772</v>
      </c>
      <c r="I99" s="81" t="s">
        <v>385</v>
      </c>
      <c r="J99" s="98">
        <v>0.78800000000000003</v>
      </c>
      <c r="K99" s="99">
        <f t="shared" si="18"/>
        <v>788</v>
      </c>
      <c r="L99" s="100">
        <f t="shared" si="19"/>
        <v>997.46835443037969</v>
      </c>
    </row>
    <row r="100" spans="2:16" x14ac:dyDescent="0.5">
      <c r="C100" s="81" t="s">
        <v>325</v>
      </c>
      <c r="D100" s="98">
        <v>7.6899999999999996E-2</v>
      </c>
      <c r="E100" s="99">
        <f t="shared" si="16"/>
        <v>76.899999999999991</v>
      </c>
      <c r="F100" s="100">
        <f t="shared" si="17"/>
        <v>97.341772151898724</v>
      </c>
      <c r="I100" s="81" t="s">
        <v>346</v>
      </c>
      <c r="J100" s="98">
        <v>0.78779999999999994</v>
      </c>
      <c r="K100" s="99">
        <f t="shared" si="18"/>
        <v>787.8</v>
      </c>
      <c r="L100" s="100">
        <f t="shared" si="19"/>
        <v>997.21518987341767</v>
      </c>
      <c r="N100" s="62"/>
    </row>
    <row r="101" spans="2:16" x14ac:dyDescent="0.5">
      <c r="C101" s="81" t="s">
        <v>333</v>
      </c>
      <c r="D101" s="98">
        <v>7.7200000000000005E-2</v>
      </c>
      <c r="E101" s="99">
        <f t="shared" si="16"/>
        <v>77.2</v>
      </c>
      <c r="F101" s="100">
        <f t="shared" si="17"/>
        <v>97.721518987341767</v>
      </c>
      <c r="I101" s="81" t="s">
        <v>334</v>
      </c>
      <c r="J101" s="98">
        <v>0.78710000000000002</v>
      </c>
      <c r="K101" s="99">
        <f t="shared" si="18"/>
        <v>787.1</v>
      </c>
      <c r="L101" s="100">
        <f t="shared" si="19"/>
        <v>996.3291139240506</v>
      </c>
    </row>
    <row r="102" spans="2:16" x14ac:dyDescent="0.5">
      <c r="C102" s="81" t="s">
        <v>327</v>
      </c>
      <c r="D102" s="98">
        <v>7.7100000000000002E-2</v>
      </c>
      <c r="E102" s="99">
        <f t="shared" si="16"/>
        <v>77.100000000000009</v>
      </c>
      <c r="F102" s="100">
        <f t="shared" si="17"/>
        <v>97.594936708860772</v>
      </c>
      <c r="I102" s="81" t="s">
        <v>386</v>
      </c>
      <c r="J102" s="98">
        <v>0.78680000000000005</v>
      </c>
      <c r="K102" s="99">
        <f t="shared" si="18"/>
        <v>786.80000000000007</v>
      </c>
      <c r="L102" s="100">
        <f t="shared" si="19"/>
        <v>995.94936708860769</v>
      </c>
    </row>
    <row r="103" spans="2:16" x14ac:dyDescent="0.5">
      <c r="C103" s="81" t="s">
        <v>325</v>
      </c>
      <c r="D103" s="98">
        <v>7.6899999999999996E-2</v>
      </c>
      <c r="E103" s="99">
        <f t="shared" si="16"/>
        <v>76.899999999999991</v>
      </c>
      <c r="F103" s="100">
        <f t="shared" si="17"/>
        <v>97.341772151898724</v>
      </c>
      <c r="I103" s="81" t="s">
        <v>387</v>
      </c>
      <c r="J103" s="98">
        <v>0.78790000000000004</v>
      </c>
      <c r="K103" s="99">
        <f t="shared" si="18"/>
        <v>787.90000000000009</v>
      </c>
      <c r="L103" s="100">
        <f t="shared" si="19"/>
        <v>997.34177215189879</v>
      </c>
    </row>
    <row r="104" spans="2:16" x14ac:dyDescent="0.5">
      <c r="C104" s="81" t="s">
        <v>341</v>
      </c>
      <c r="D104" s="98">
        <v>7.6799999999999993E-2</v>
      </c>
      <c r="E104" s="99">
        <f t="shared" si="16"/>
        <v>76.8</v>
      </c>
      <c r="F104" s="100">
        <f t="shared" si="17"/>
        <v>97.215189873417714</v>
      </c>
      <c r="I104" s="81" t="s">
        <v>388</v>
      </c>
      <c r="J104" s="98">
        <v>0.78720000000000001</v>
      </c>
      <c r="K104" s="99">
        <f t="shared" si="18"/>
        <v>787.2</v>
      </c>
      <c r="L104" s="100">
        <f t="shared" si="19"/>
        <v>996.45569620253161</v>
      </c>
    </row>
    <row r="105" spans="2:16" x14ac:dyDescent="0.5">
      <c r="C105" s="110" t="s">
        <v>352</v>
      </c>
      <c r="D105" s="107">
        <v>7.7499999999999999E-2</v>
      </c>
      <c r="E105" s="108">
        <f t="shared" si="16"/>
        <v>77.5</v>
      </c>
      <c r="F105" s="109">
        <f t="shared" si="17"/>
        <v>98.101265822784811</v>
      </c>
      <c r="I105" s="110" t="s">
        <v>389</v>
      </c>
      <c r="J105" s="107">
        <v>0.78869999999999996</v>
      </c>
      <c r="K105" s="108">
        <f t="shared" si="18"/>
        <v>788.69999999999993</v>
      </c>
      <c r="L105" s="109">
        <f t="shared" si="19"/>
        <v>998.35443037974676</v>
      </c>
    </row>
    <row r="106" spans="2:16" x14ac:dyDescent="0.5">
      <c r="C106" s="81" t="s">
        <v>93</v>
      </c>
      <c r="D106" s="111"/>
      <c r="E106" s="111" t="s">
        <v>94</v>
      </c>
      <c r="F106" s="83">
        <f>F93-$E$4</f>
        <v>-2.7215189873417813</v>
      </c>
      <c r="I106" s="81" t="s">
        <v>93</v>
      </c>
      <c r="J106" s="111"/>
      <c r="K106" s="111" t="s">
        <v>94</v>
      </c>
      <c r="L106" s="83">
        <f>L93-$K$4</f>
        <v>-4.4556962025317262</v>
      </c>
    </row>
    <row r="107" spans="2:16" x14ac:dyDescent="0.5">
      <c r="C107" s="81" t="s">
        <v>93</v>
      </c>
      <c r="D107" s="111"/>
      <c r="E107" s="111" t="s">
        <v>95</v>
      </c>
      <c r="F107" s="83">
        <f>(100*(F93-$E$4))/F93</f>
        <v>-2.7976577748861517</v>
      </c>
      <c r="I107" s="81" t="s">
        <v>93</v>
      </c>
      <c r="J107" s="111"/>
      <c r="K107" s="111" t="s">
        <v>95</v>
      </c>
      <c r="L107" s="83">
        <f>(100*(L93-$K$4))/L93</f>
        <v>-0.44756382870512462</v>
      </c>
    </row>
    <row r="108" spans="2:16" x14ac:dyDescent="0.5">
      <c r="C108" s="81" t="s">
        <v>96</v>
      </c>
      <c r="D108" s="111"/>
      <c r="E108" s="111" t="s">
        <v>94</v>
      </c>
      <c r="F108" s="83">
        <f>_xlfn.STDEV.S(F96:F105)</f>
        <v>0.61507931380224901</v>
      </c>
      <c r="I108" s="81" t="s">
        <v>96</v>
      </c>
      <c r="J108" s="111"/>
      <c r="K108" s="111" t="s">
        <v>94</v>
      </c>
      <c r="L108" s="83">
        <f>_xlfn.STDEV.S(L96:L105)</f>
        <v>2.6956709261121228</v>
      </c>
    </row>
    <row r="109" spans="2:16" x14ac:dyDescent="0.5">
      <c r="C109" s="81" t="s">
        <v>96</v>
      </c>
      <c r="D109" s="111"/>
      <c r="E109" s="111" t="s">
        <v>95</v>
      </c>
      <c r="F109" s="83">
        <f>100*(F94/F93)</f>
        <v>0.63228712804655407</v>
      </c>
      <c r="I109" s="81" t="s">
        <v>96</v>
      </c>
      <c r="J109" s="111"/>
      <c r="K109" s="111" t="s">
        <v>95</v>
      </c>
      <c r="L109" s="83">
        <f>100*(L94/L93)</f>
        <v>0.27077357741183211</v>
      </c>
    </row>
    <row r="110" spans="2:16" x14ac:dyDescent="0.5">
      <c r="C110" s="110" t="s">
        <v>97</v>
      </c>
      <c r="D110" s="112"/>
      <c r="E110" s="112" t="s">
        <v>94</v>
      </c>
      <c r="F110" s="113">
        <f>ABS(F106)+2*F108</f>
        <v>3.9516776149462793</v>
      </c>
      <c r="I110" s="110" t="s">
        <v>97</v>
      </c>
      <c r="J110" s="112"/>
      <c r="K110" s="112" t="s">
        <v>94</v>
      </c>
      <c r="L110" s="113">
        <f>ABS(L106)+2*L108</f>
        <v>9.8470380547559717</v>
      </c>
    </row>
    <row r="112" spans="2:16" x14ac:dyDescent="0.5">
      <c r="B112" s="57">
        <v>6</v>
      </c>
      <c r="C112" s="58" t="s">
        <v>440</v>
      </c>
      <c r="D112" s="59"/>
      <c r="E112" s="60"/>
      <c r="F112" s="61"/>
      <c r="G112" s="62"/>
      <c r="H112" s="57">
        <v>14</v>
      </c>
      <c r="I112" s="58" t="s">
        <v>439</v>
      </c>
      <c r="J112" s="59"/>
      <c r="K112" s="60"/>
      <c r="L112" s="61"/>
      <c r="N112" s="63" t="s">
        <v>66</v>
      </c>
      <c r="O112" s="64" t="s">
        <v>40</v>
      </c>
      <c r="P112" s="65"/>
    </row>
    <row r="113" spans="2:16" x14ac:dyDescent="0.5">
      <c r="B113" s="66"/>
      <c r="C113" s="67" t="s">
        <v>68</v>
      </c>
      <c r="D113" s="68"/>
      <c r="E113" s="69"/>
      <c r="F113" s="70"/>
      <c r="G113" s="62"/>
      <c r="H113" s="71"/>
      <c r="I113" s="67" t="s">
        <v>69</v>
      </c>
      <c r="J113" s="68"/>
      <c r="K113" s="69"/>
      <c r="L113" s="70"/>
      <c r="N113" s="72"/>
      <c r="O113" s="73" t="s">
        <v>316</v>
      </c>
      <c r="P113" s="74"/>
    </row>
    <row r="114" spans="2:16" x14ac:dyDescent="0.5">
      <c r="C114" s="76" t="s">
        <v>124</v>
      </c>
      <c r="D114" s="77"/>
      <c r="E114" s="78">
        <v>100</v>
      </c>
      <c r="F114" s="79">
        <f>F115/E114</f>
        <v>0.99708860759493656</v>
      </c>
      <c r="G114" s="62"/>
      <c r="H114" s="71"/>
      <c r="I114" s="76" t="s">
        <v>124</v>
      </c>
      <c r="J114" s="77"/>
      <c r="K114" s="78">
        <v>1000</v>
      </c>
      <c r="L114" s="79">
        <f>L115/K114</f>
        <v>0.99622784810126574</v>
      </c>
      <c r="N114" s="72"/>
      <c r="O114" s="80" t="s">
        <v>317</v>
      </c>
      <c r="P114" s="74"/>
    </row>
    <row r="115" spans="2:16" x14ac:dyDescent="0.5">
      <c r="C115" s="81" t="s">
        <v>72</v>
      </c>
      <c r="E115" s="82"/>
      <c r="F115" s="83">
        <f>AVERAGE(F118:F127)</f>
        <v>99.70886075949366</v>
      </c>
      <c r="I115" s="81" t="s">
        <v>72</v>
      </c>
      <c r="K115" s="82"/>
      <c r="L115" s="85">
        <f>AVERAGE(L118:L127)</f>
        <v>996.22784810126575</v>
      </c>
      <c r="N115" s="72"/>
      <c r="O115" s="73" t="s">
        <v>318</v>
      </c>
      <c r="P115" s="74"/>
    </row>
    <row r="116" spans="2:16" x14ac:dyDescent="0.5">
      <c r="C116" s="81" t="s">
        <v>74</v>
      </c>
      <c r="E116" s="86"/>
      <c r="F116" s="87">
        <f>_xlfn.STDEV.S(F118:F127)</f>
        <v>0.49584791714506432</v>
      </c>
      <c r="I116" s="81" t="s">
        <v>74</v>
      </c>
      <c r="K116" s="99"/>
      <c r="L116" s="87">
        <f>_xlfn.STDEV.S(L118:L127)</f>
        <v>2.0548133319237523</v>
      </c>
      <c r="N116" s="72" t="s">
        <v>169</v>
      </c>
      <c r="O116" s="143">
        <v>0.79</v>
      </c>
      <c r="P116" s="74" t="s">
        <v>76</v>
      </c>
    </row>
    <row r="117" spans="2:16" x14ac:dyDescent="0.5">
      <c r="C117" s="91"/>
      <c r="D117" s="92" t="s">
        <v>77</v>
      </c>
      <c r="E117" s="93" t="s">
        <v>78</v>
      </c>
      <c r="F117" s="94" t="s">
        <v>79</v>
      </c>
      <c r="G117" s="95"/>
      <c r="H117" s="96"/>
      <c r="I117" s="91"/>
      <c r="J117" s="92" t="s">
        <v>77</v>
      </c>
      <c r="K117" s="93" t="s">
        <v>78</v>
      </c>
      <c r="L117" s="94" t="s">
        <v>79</v>
      </c>
      <c r="N117" s="88" t="s">
        <v>170</v>
      </c>
      <c r="O117" s="148">
        <v>0.79100000000000004</v>
      </c>
      <c r="P117" s="90" t="s">
        <v>76</v>
      </c>
    </row>
    <row r="118" spans="2:16" x14ac:dyDescent="0.5">
      <c r="C118" s="81" t="s">
        <v>390</v>
      </c>
      <c r="D118" s="98">
        <v>7.8799999999999995E-2</v>
      </c>
      <c r="E118" s="99">
        <f t="shared" ref="E118:E127" si="20">D118*1000</f>
        <v>78.8</v>
      </c>
      <c r="F118" s="100">
        <f t="shared" ref="F118:F127" si="21">E118/$O$6</f>
        <v>99.746835443037966</v>
      </c>
      <c r="I118" s="81" t="s">
        <v>387</v>
      </c>
      <c r="J118" s="98">
        <v>0.78790000000000004</v>
      </c>
      <c r="K118" s="99">
        <f t="shared" ref="K118:K127" si="22">J118*1000</f>
        <v>787.90000000000009</v>
      </c>
      <c r="L118" s="100">
        <f t="shared" ref="L118:L127" si="23">K118/$O$6</f>
        <v>997.34177215189879</v>
      </c>
    </row>
    <row r="119" spans="2:16" x14ac:dyDescent="0.5">
      <c r="C119" s="81" t="s">
        <v>378</v>
      </c>
      <c r="D119" s="98">
        <v>7.8899999999999998E-2</v>
      </c>
      <c r="E119" s="99">
        <f t="shared" si="20"/>
        <v>78.899999999999991</v>
      </c>
      <c r="F119" s="100">
        <f t="shared" si="21"/>
        <v>99.873417721518976</v>
      </c>
      <c r="I119" s="81" t="s">
        <v>339</v>
      </c>
      <c r="J119" s="98">
        <v>0.78859999999999997</v>
      </c>
      <c r="K119" s="99">
        <f t="shared" si="22"/>
        <v>788.6</v>
      </c>
      <c r="L119" s="100">
        <f t="shared" si="23"/>
        <v>998.22784810126586</v>
      </c>
      <c r="N119" s="58" t="s">
        <v>82</v>
      </c>
      <c r="O119" s="101" t="s">
        <v>18</v>
      </c>
      <c r="P119" s="102"/>
    </row>
    <row r="120" spans="2:16" x14ac:dyDescent="0.5">
      <c r="C120" s="81" t="s">
        <v>378</v>
      </c>
      <c r="D120" s="98">
        <v>7.8899999999999998E-2</v>
      </c>
      <c r="E120" s="99">
        <f t="shared" si="20"/>
        <v>78.899999999999991</v>
      </c>
      <c r="F120" s="100">
        <f t="shared" si="21"/>
        <v>99.873417721518976</v>
      </c>
      <c r="I120" s="81" t="s">
        <v>391</v>
      </c>
      <c r="J120" s="98">
        <v>0.7853</v>
      </c>
      <c r="K120" s="99">
        <f t="shared" si="22"/>
        <v>785.3</v>
      </c>
      <c r="L120" s="100">
        <f t="shared" si="23"/>
        <v>994.05063291139231</v>
      </c>
      <c r="N120" s="103" t="s">
        <v>85</v>
      </c>
      <c r="O120" s="104" t="s">
        <v>102</v>
      </c>
      <c r="P120" s="105"/>
    </row>
    <row r="121" spans="2:16" x14ac:dyDescent="0.5">
      <c r="C121" s="81" t="s">
        <v>367</v>
      </c>
      <c r="D121" s="98">
        <v>7.9100000000000004E-2</v>
      </c>
      <c r="E121" s="99">
        <f t="shared" si="20"/>
        <v>79.100000000000009</v>
      </c>
      <c r="F121" s="100">
        <f t="shared" si="21"/>
        <v>100.12658227848102</v>
      </c>
      <c r="I121" s="81" t="s">
        <v>392</v>
      </c>
      <c r="J121" s="98">
        <v>0.78820000000000001</v>
      </c>
      <c r="K121" s="99">
        <f t="shared" si="22"/>
        <v>788.2</v>
      </c>
      <c r="L121" s="100">
        <f t="shared" si="23"/>
        <v>997.72151898734182</v>
      </c>
    </row>
    <row r="122" spans="2:16" x14ac:dyDescent="0.5">
      <c r="C122" s="81" t="s">
        <v>367</v>
      </c>
      <c r="D122" s="98">
        <v>7.9100000000000004E-2</v>
      </c>
      <c r="E122" s="99">
        <f t="shared" si="20"/>
        <v>79.100000000000009</v>
      </c>
      <c r="F122" s="100">
        <f t="shared" si="21"/>
        <v>100.12658227848102</v>
      </c>
      <c r="I122" s="81" t="s">
        <v>348</v>
      </c>
      <c r="J122" s="98">
        <v>0.78420000000000001</v>
      </c>
      <c r="K122" s="99">
        <f t="shared" si="22"/>
        <v>784.2</v>
      </c>
      <c r="L122" s="100">
        <f t="shared" si="23"/>
        <v>992.65822784810132</v>
      </c>
      <c r="N122" s="62"/>
    </row>
    <row r="123" spans="2:16" x14ac:dyDescent="0.5">
      <c r="C123" s="81" t="s">
        <v>393</v>
      </c>
      <c r="D123" s="98">
        <v>7.8100000000000003E-2</v>
      </c>
      <c r="E123" s="99">
        <f t="shared" si="20"/>
        <v>78.100000000000009</v>
      </c>
      <c r="F123" s="100">
        <f t="shared" si="21"/>
        <v>98.860759493670898</v>
      </c>
      <c r="I123" s="81" t="s">
        <v>334</v>
      </c>
      <c r="J123" s="98">
        <v>0.78710000000000002</v>
      </c>
      <c r="K123" s="99">
        <f t="shared" si="22"/>
        <v>787.1</v>
      </c>
      <c r="L123" s="100">
        <f t="shared" si="23"/>
        <v>996.3291139240506</v>
      </c>
    </row>
    <row r="124" spans="2:16" x14ac:dyDescent="0.5">
      <c r="C124" s="81" t="s">
        <v>378</v>
      </c>
      <c r="D124" s="98">
        <v>7.8899999999999998E-2</v>
      </c>
      <c r="E124" s="99">
        <f t="shared" si="20"/>
        <v>78.899999999999991</v>
      </c>
      <c r="F124" s="100">
        <f t="shared" si="21"/>
        <v>99.873417721518976</v>
      </c>
      <c r="I124" s="81" t="s">
        <v>385</v>
      </c>
      <c r="J124" s="98">
        <v>0.78800000000000003</v>
      </c>
      <c r="K124" s="99">
        <f t="shared" si="22"/>
        <v>788</v>
      </c>
      <c r="L124" s="100">
        <f t="shared" si="23"/>
        <v>997.46835443037969</v>
      </c>
    </row>
    <row r="125" spans="2:16" x14ac:dyDescent="0.5">
      <c r="C125" s="81" t="s">
        <v>394</v>
      </c>
      <c r="D125" s="98">
        <v>7.8E-2</v>
      </c>
      <c r="E125" s="99">
        <f t="shared" si="20"/>
        <v>78</v>
      </c>
      <c r="F125" s="100">
        <f t="shared" si="21"/>
        <v>98.734177215189874</v>
      </c>
      <c r="I125" s="81" t="s">
        <v>346</v>
      </c>
      <c r="J125" s="98">
        <v>0.78779999999999994</v>
      </c>
      <c r="K125" s="99">
        <f t="shared" si="22"/>
        <v>787.8</v>
      </c>
      <c r="L125" s="100">
        <f t="shared" si="23"/>
        <v>997.21518987341767</v>
      </c>
    </row>
    <row r="126" spans="2:16" x14ac:dyDescent="0.5">
      <c r="C126" s="81" t="s">
        <v>380</v>
      </c>
      <c r="D126" s="98">
        <v>7.9000000000000001E-2</v>
      </c>
      <c r="E126" s="99">
        <f t="shared" si="20"/>
        <v>79</v>
      </c>
      <c r="F126" s="100">
        <f t="shared" si="21"/>
        <v>100</v>
      </c>
      <c r="I126" s="81" t="s">
        <v>353</v>
      </c>
      <c r="J126" s="98">
        <v>0.78480000000000005</v>
      </c>
      <c r="K126" s="99">
        <f t="shared" si="22"/>
        <v>784.80000000000007</v>
      </c>
      <c r="L126" s="100">
        <f t="shared" si="23"/>
        <v>993.41772151898738</v>
      </c>
    </row>
    <row r="127" spans="2:16" x14ac:dyDescent="0.5">
      <c r="C127" s="110" t="s">
        <v>378</v>
      </c>
      <c r="D127" s="107">
        <v>7.8899999999999998E-2</v>
      </c>
      <c r="E127" s="108">
        <f t="shared" si="20"/>
        <v>78.899999999999991</v>
      </c>
      <c r="F127" s="109">
        <f t="shared" si="21"/>
        <v>99.873417721518976</v>
      </c>
      <c r="I127" s="110" t="s">
        <v>395</v>
      </c>
      <c r="J127" s="107">
        <v>0.7883</v>
      </c>
      <c r="K127" s="108">
        <f t="shared" si="22"/>
        <v>788.3</v>
      </c>
      <c r="L127" s="109">
        <f t="shared" si="23"/>
        <v>997.84810126582272</v>
      </c>
    </row>
    <row r="128" spans="2:16" x14ac:dyDescent="0.5">
      <c r="C128" s="81" t="s">
        <v>93</v>
      </c>
      <c r="D128" s="111"/>
      <c r="E128" s="111" t="s">
        <v>94</v>
      </c>
      <c r="F128" s="83">
        <f>F115-$E$4</f>
        <v>-0.29113924050633955</v>
      </c>
      <c r="I128" s="81" t="s">
        <v>93</v>
      </c>
      <c r="J128" s="111"/>
      <c r="K128" s="111" t="s">
        <v>94</v>
      </c>
      <c r="L128" s="83">
        <f>L115-$K$4</f>
        <v>-3.7721518987342506</v>
      </c>
    </row>
    <row r="129" spans="2:16" x14ac:dyDescent="0.5">
      <c r="C129" s="81" t="s">
        <v>93</v>
      </c>
      <c r="D129" s="111"/>
      <c r="E129" s="111" t="s">
        <v>95</v>
      </c>
      <c r="F129" s="83">
        <f>(100*(F115-$E$4))/F115</f>
        <v>-0.29198933604165073</v>
      </c>
      <c r="I129" s="81" t="s">
        <v>93</v>
      </c>
      <c r="J129" s="111"/>
      <c r="K129" s="111" t="s">
        <v>95</v>
      </c>
      <c r="L129" s="83">
        <f>(100*(L115-$K$4))/L115</f>
        <v>-0.3786434906355694</v>
      </c>
    </row>
    <row r="130" spans="2:16" x14ac:dyDescent="0.5">
      <c r="C130" s="81" t="s">
        <v>96</v>
      </c>
      <c r="D130" s="111"/>
      <c r="E130" s="111" t="s">
        <v>94</v>
      </c>
      <c r="F130" s="83">
        <f>_xlfn.STDEV.S(F118:F127)</f>
        <v>0.49584791714506432</v>
      </c>
      <c r="I130" s="81" t="s">
        <v>96</v>
      </c>
      <c r="J130" s="111"/>
      <c r="K130" s="111" t="s">
        <v>94</v>
      </c>
      <c r="L130" s="83">
        <f>_xlfn.STDEV.S(L118:L127)</f>
        <v>2.0548133319237523</v>
      </c>
    </row>
    <row r="131" spans="2:16" x14ac:dyDescent="0.5">
      <c r="C131" s="81" t="s">
        <v>96</v>
      </c>
      <c r="D131" s="111"/>
      <c r="E131" s="111" t="s">
        <v>95</v>
      </c>
      <c r="F131" s="83">
        <f>100*(F116/F115)</f>
        <v>0.4972957401861125</v>
      </c>
      <c r="I131" s="81" t="s">
        <v>96</v>
      </c>
      <c r="J131" s="111"/>
      <c r="K131" s="111" t="s">
        <v>95</v>
      </c>
      <c r="L131" s="83">
        <f>100*(L116/L115)</f>
        <v>0.20625937488497936</v>
      </c>
    </row>
    <row r="132" spans="2:16" x14ac:dyDescent="0.5">
      <c r="C132" s="110" t="s">
        <v>97</v>
      </c>
      <c r="D132" s="112"/>
      <c r="E132" s="112" t="s">
        <v>94</v>
      </c>
      <c r="F132" s="113">
        <f>ABS(F128)+2*F130</f>
        <v>1.2828350747964681</v>
      </c>
      <c r="I132" s="110" t="s">
        <v>97</v>
      </c>
      <c r="J132" s="112"/>
      <c r="K132" s="112" t="s">
        <v>94</v>
      </c>
      <c r="L132" s="113">
        <f>ABS(L128)+2*L130</f>
        <v>7.8817785625817551</v>
      </c>
    </row>
    <row r="134" spans="2:16" x14ac:dyDescent="0.5">
      <c r="B134" s="57">
        <v>7</v>
      </c>
      <c r="C134" s="58" t="s">
        <v>440</v>
      </c>
      <c r="D134" s="59"/>
      <c r="E134" s="60"/>
      <c r="F134" s="61"/>
      <c r="G134" s="62"/>
      <c r="H134" s="57">
        <v>15</v>
      </c>
      <c r="I134" s="58" t="s">
        <v>439</v>
      </c>
      <c r="J134" s="59"/>
      <c r="K134" s="60"/>
      <c r="L134" s="61"/>
      <c r="N134" s="63" t="s">
        <v>66</v>
      </c>
      <c r="O134" s="64" t="s">
        <v>40</v>
      </c>
      <c r="P134" s="65"/>
    </row>
    <row r="135" spans="2:16" x14ac:dyDescent="0.5">
      <c r="B135" s="66"/>
      <c r="C135" s="67" t="s">
        <v>68</v>
      </c>
      <c r="D135" s="68"/>
      <c r="E135" s="69"/>
      <c r="F135" s="70"/>
      <c r="G135" s="62"/>
      <c r="H135" s="71"/>
      <c r="I135" s="67" t="s">
        <v>69</v>
      </c>
      <c r="J135" s="68"/>
      <c r="K135" s="69"/>
      <c r="L135" s="70"/>
      <c r="N135" s="72"/>
      <c r="O135" s="73" t="s">
        <v>316</v>
      </c>
      <c r="P135" s="74"/>
    </row>
    <row r="136" spans="2:16" x14ac:dyDescent="0.5">
      <c r="C136" s="76" t="s">
        <v>124</v>
      </c>
      <c r="D136" s="77"/>
      <c r="E136" s="78">
        <v>100</v>
      </c>
      <c r="F136" s="79">
        <f>F137/E136</f>
        <v>0.97886075949367102</v>
      </c>
      <c r="G136" s="62"/>
      <c r="H136" s="71"/>
      <c r="I136" s="76" t="s">
        <v>124</v>
      </c>
      <c r="J136" s="77"/>
      <c r="K136" s="78">
        <v>1000</v>
      </c>
      <c r="L136" s="79">
        <f>L137/K136</f>
        <v>0.99534177215189878</v>
      </c>
      <c r="N136" s="72"/>
      <c r="O136" s="80" t="s">
        <v>317</v>
      </c>
      <c r="P136" s="74"/>
    </row>
    <row r="137" spans="2:16" x14ac:dyDescent="0.5">
      <c r="C137" s="81" t="s">
        <v>72</v>
      </c>
      <c r="E137" s="82"/>
      <c r="F137" s="83">
        <f>AVERAGE(F140:F149)</f>
        <v>97.886075949367097</v>
      </c>
      <c r="I137" s="81" t="s">
        <v>72</v>
      </c>
      <c r="K137" s="82"/>
      <c r="L137" s="85">
        <f>AVERAGE(L140:L149)</f>
        <v>995.34177215189879</v>
      </c>
      <c r="N137" s="72"/>
      <c r="O137" s="73" t="s">
        <v>318</v>
      </c>
      <c r="P137" s="74"/>
    </row>
    <row r="138" spans="2:16" x14ac:dyDescent="0.5">
      <c r="C138" s="81" t="s">
        <v>74</v>
      </c>
      <c r="E138" s="86"/>
      <c r="F138" s="87">
        <f>_xlfn.STDEV.S(F140:F149)</f>
        <v>0.63164430125947779</v>
      </c>
      <c r="I138" s="81" t="s">
        <v>74</v>
      </c>
      <c r="K138" s="99"/>
      <c r="L138" s="87">
        <f>_xlfn.STDEV.S(L140:L149)</f>
        <v>0.83069871408100782</v>
      </c>
      <c r="N138" s="72" t="s">
        <v>169</v>
      </c>
      <c r="O138" s="143">
        <v>0.79</v>
      </c>
      <c r="P138" s="74" t="s">
        <v>76</v>
      </c>
    </row>
    <row r="139" spans="2:16" x14ac:dyDescent="0.5">
      <c r="C139" s="91"/>
      <c r="D139" s="92" t="s">
        <v>77</v>
      </c>
      <c r="E139" s="93" t="s">
        <v>78</v>
      </c>
      <c r="F139" s="94" t="s">
        <v>79</v>
      </c>
      <c r="G139" s="95"/>
      <c r="H139" s="96"/>
      <c r="I139" s="91"/>
      <c r="J139" s="92" t="s">
        <v>77</v>
      </c>
      <c r="K139" s="93" t="s">
        <v>78</v>
      </c>
      <c r="L139" s="94" t="s">
        <v>79</v>
      </c>
      <c r="N139" s="88" t="s">
        <v>170</v>
      </c>
      <c r="O139" s="148">
        <v>0.79100000000000004</v>
      </c>
      <c r="P139" s="90" t="s">
        <v>76</v>
      </c>
    </row>
    <row r="140" spans="2:16" x14ac:dyDescent="0.5">
      <c r="C140" s="81" t="s">
        <v>331</v>
      </c>
      <c r="D140" s="98">
        <v>7.6999999999999999E-2</v>
      </c>
      <c r="E140" s="99">
        <f t="shared" ref="E140:E149" si="24">D140*1000</f>
        <v>77</v>
      </c>
      <c r="F140" s="100">
        <f t="shared" ref="F140:F149" si="25">E140/$O$6</f>
        <v>97.468354430379748</v>
      </c>
      <c r="I140" s="81" t="s">
        <v>386</v>
      </c>
      <c r="J140" s="98">
        <v>0.78680000000000005</v>
      </c>
      <c r="K140" s="99">
        <f t="shared" ref="K140:K149" si="26">J140*1000</f>
        <v>786.80000000000007</v>
      </c>
      <c r="L140" s="100">
        <f t="shared" ref="L140:L149" si="27">K140/$O$6</f>
        <v>995.94936708860769</v>
      </c>
    </row>
    <row r="141" spans="2:16" x14ac:dyDescent="0.5">
      <c r="C141" s="81" t="s">
        <v>319</v>
      </c>
      <c r="D141" s="98">
        <v>7.7899999999999997E-2</v>
      </c>
      <c r="E141" s="99">
        <f t="shared" si="24"/>
        <v>77.899999999999991</v>
      </c>
      <c r="F141" s="100">
        <f t="shared" si="25"/>
        <v>98.60759493670885</v>
      </c>
      <c r="I141" s="81" t="s">
        <v>396</v>
      </c>
      <c r="J141" s="98">
        <v>0.78749999999999998</v>
      </c>
      <c r="K141" s="99">
        <f t="shared" si="26"/>
        <v>787.5</v>
      </c>
      <c r="L141" s="100">
        <f t="shared" si="27"/>
        <v>996.83544303797464</v>
      </c>
      <c r="N141" s="58" t="s">
        <v>82</v>
      </c>
      <c r="O141" s="101" t="s">
        <v>20</v>
      </c>
      <c r="P141" s="102"/>
    </row>
    <row r="142" spans="2:16" x14ac:dyDescent="0.5">
      <c r="C142" s="81" t="s">
        <v>397</v>
      </c>
      <c r="D142" s="98">
        <v>7.6700000000000004E-2</v>
      </c>
      <c r="E142" s="99">
        <f t="shared" si="24"/>
        <v>76.7</v>
      </c>
      <c r="F142" s="100">
        <f t="shared" si="25"/>
        <v>97.088607594936704</v>
      </c>
      <c r="I142" s="81" t="s">
        <v>398</v>
      </c>
      <c r="J142" s="98">
        <v>0.78669999999999995</v>
      </c>
      <c r="K142" s="99">
        <f t="shared" si="26"/>
        <v>786.69999999999993</v>
      </c>
      <c r="L142" s="100">
        <f t="shared" si="27"/>
        <v>995.82278481012645</v>
      </c>
      <c r="N142" s="103" t="s">
        <v>85</v>
      </c>
      <c r="O142" s="104" t="s">
        <v>86</v>
      </c>
      <c r="P142" s="105"/>
    </row>
    <row r="143" spans="2:16" x14ac:dyDescent="0.5">
      <c r="C143" s="81" t="s">
        <v>341</v>
      </c>
      <c r="D143" s="98">
        <v>7.6799999999999993E-2</v>
      </c>
      <c r="E143" s="99">
        <f t="shared" si="24"/>
        <v>76.8</v>
      </c>
      <c r="F143" s="100">
        <f t="shared" si="25"/>
        <v>97.215189873417714</v>
      </c>
      <c r="I143" s="81" t="s">
        <v>399</v>
      </c>
      <c r="J143" s="98">
        <v>0.78590000000000004</v>
      </c>
      <c r="K143" s="99">
        <f t="shared" si="26"/>
        <v>785.90000000000009</v>
      </c>
      <c r="L143" s="100">
        <f t="shared" si="27"/>
        <v>994.8101265822786</v>
      </c>
    </row>
    <row r="144" spans="2:16" x14ac:dyDescent="0.5">
      <c r="C144" s="81" t="s">
        <v>397</v>
      </c>
      <c r="D144" s="98">
        <v>7.6700000000000004E-2</v>
      </c>
      <c r="E144" s="99">
        <f t="shared" si="24"/>
        <v>76.7</v>
      </c>
      <c r="F144" s="100">
        <f t="shared" si="25"/>
        <v>97.088607594936704</v>
      </c>
      <c r="I144" s="81" t="s">
        <v>400</v>
      </c>
      <c r="J144" s="98">
        <v>0.78559999999999997</v>
      </c>
      <c r="K144" s="99">
        <f t="shared" si="26"/>
        <v>785.59999999999991</v>
      </c>
      <c r="L144" s="100">
        <f t="shared" si="27"/>
        <v>994.43037974683523</v>
      </c>
      <c r="N144" s="62"/>
    </row>
    <row r="145" spans="2:16" x14ac:dyDescent="0.5">
      <c r="C145" s="81" t="s">
        <v>359</v>
      </c>
      <c r="D145" s="98">
        <v>7.7600000000000002E-2</v>
      </c>
      <c r="E145" s="99">
        <f t="shared" si="24"/>
        <v>77.600000000000009</v>
      </c>
      <c r="F145" s="100">
        <f t="shared" si="25"/>
        <v>98.227848101265835</v>
      </c>
      <c r="I145" s="81" t="s">
        <v>334</v>
      </c>
      <c r="J145" s="98">
        <v>0.78710000000000002</v>
      </c>
      <c r="K145" s="99">
        <f t="shared" si="26"/>
        <v>787.1</v>
      </c>
      <c r="L145" s="100">
        <f t="shared" si="27"/>
        <v>996.3291139240506</v>
      </c>
    </row>
    <row r="146" spans="2:16" x14ac:dyDescent="0.5">
      <c r="C146" s="81" t="s">
        <v>394</v>
      </c>
      <c r="D146" s="98">
        <v>7.8E-2</v>
      </c>
      <c r="E146" s="99">
        <f t="shared" si="24"/>
        <v>78</v>
      </c>
      <c r="F146" s="100">
        <f t="shared" si="25"/>
        <v>98.734177215189874</v>
      </c>
      <c r="I146" s="81" t="s">
        <v>358</v>
      </c>
      <c r="J146" s="98">
        <v>0.78610000000000002</v>
      </c>
      <c r="K146" s="99">
        <f t="shared" si="26"/>
        <v>786.1</v>
      </c>
      <c r="L146" s="100">
        <f t="shared" si="27"/>
        <v>995.0632911392405</v>
      </c>
    </row>
    <row r="147" spans="2:16" x14ac:dyDescent="0.5">
      <c r="C147" s="81" t="s">
        <v>357</v>
      </c>
      <c r="D147" s="98">
        <v>7.7700000000000005E-2</v>
      </c>
      <c r="E147" s="99">
        <f t="shared" si="24"/>
        <v>77.7</v>
      </c>
      <c r="F147" s="100">
        <f t="shared" si="25"/>
        <v>98.35443037974683</v>
      </c>
      <c r="I147" s="81" t="s">
        <v>361</v>
      </c>
      <c r="J147" s="98">
        <v>0.78600000000000003</v>
      </c>
      <c r="K147" s="99">
        <f t="shared" si="26"/>
        <v>786</v>
      </c>
      <c r="L147" s="100">
        <f t="shared" si="27"/>
        <v>994.9367088607595</v>
      </c>
    </row>
    <row r="148" spans="2:16" x14ac:dyDescent="0.5">
      <c r="C148" s="81" t="s">
        <v>359</v>
      </c>
      <c r="D148" s="98">
        <v>7.7600000000000002E-2</v>
      </c>
      <c r="E148" s="99">
        <f t="shared" si="24"/>
        <v>77.600000000000009</v>
      </c>
      <c r="F148" s="100">
        <f t="shared" si="25"/>
        <v>98.227848101265835</v>
      </c>
      <c r="I148" s="81" t="s">
        <v>401</v>
      </c>
      <c r="J148" s="98">
        <v>0.78580000000000005</v>
      </c>
      <c r="K148" s="99">
        <f t="shared" si="26"/>
        <v>785.80000000000007</v>
      </c>
      <c r="L148" s="100">
        <f t="shared" si="27"/>
        <v>994.68354430379748</v>
      </c>
    </row>
    <row r="149" spans="2:16" x14ac:dyDescent="0.5">
      <c r="C149" s="110" t="s">
        <v>321</v>
      </c>
      <c r="D149" s="107">
        <v>7.7299999999999994E-2</v>
      </c>
      <c r="E149" s="108">
        <f t="shared" si="24"/>
        <v>77.3</v>
      </c>
      <c r="F149" s="109">
        <f t="shared" si="25"/>
        <v>97.848101265822777</v>
      </c>
      <c r="I149" s="110" t="s">
        <v>355</v>
      </c>
      <c r="J149" s="107">
        <v>0.78569999999999995</v>
      </c>
      <c r="K149" s="108">
        <f t="shared" si="26"/>
        <v>785.69999999999993</v>
      </c>
      <c r="L149" s="109">
        <f t="shared" si="27"/>
        <v>994.55696202531635</v>
      </c>
    </row>
    <row r="150" spans="2:16" x14ac:dyDescent="0.5">
      <c r="C150" s="81" t="s">
        <v>93</v>
      </c>
      <c r="D150" s="111"/>
      <c r="E150" s="111" t="s">
        <v>94</v>
      </c>
      <c r="F150" s="83">
        <f>F137-$E$4</f>
        <v>-2.1139240506329031</v>
      </c>
      <c r="I150" s="81" t="s">
        <v>93</v>
      </c>
      <c r="J150" s="111"/>
      <c r="K150" s="111" t="s">
        <v>94</v>
      </c>
      <c r="L150" s="83">
        <f>L137-$K$4</f>
        <v>-4.6582278481012054</v>
      </c>
    </row>
    <row r="151" spans="2:16" x14ac:dyDescent="0.5">
      <c r="C151" s="81" t="s">
        <v>93</v>
      </c>
      <c r="D151" s="111"/>
      <c r="E151" s="111" t="s">
        <v>95</v>
      </c>
      <c r="F151" s="83">
        <f>(100*(F137-$E$4))/F137</f>
        <v>-2.1595758437863615</v>
      </c>
      <c r="I151" s="81" t="s">
        <v>93</v>
      </c>
      <c r="J151" s="111"/>
      <c r="K151" s="111" t="s">
        <v>95</v>
      </c>
      <c r="L151" s="83">
        <f>(100*(L137-$K$4))/L137</f>
        <v>-0.46800284871298609</v>
      </c>
    </row>
    <row r="152" spans="2:16" x14ac:dyDescent="0.5">
      <c r="C152" s="81" t="s">
        <v>96</v>
      </c>
      <c r="D152" s="111"/>
      <c r="E152" s="111" t="s">
        <v>94</v>
      </c>
      <c r="F152" s="83">
        <f>_xlfn.STDEV.S(F140:F149)</f>
        <v>0.63164430125947779</v>
      </c>
      <c r="I152" s="81" t="s">
        <v>96</v>
      </c>
      <c r="J152" s="111"/>
      <c r="K152" s="111" t="s">
        <v>94</v>
      </c>
      <c r="L152" s="83">
        <f>_xlfn.STDEV.S(L140:L149)</f>
        <v>0.83069871408100782</v>
      </c>
    </row>
    <row r="153" spans="2:16" x14ac:dyDescent="0.5">
      <c r="C153" s="81" t="s">
        <v>96</v>
      </c>
      <c r="D153" s="111"/>
      <c r="E153" s="111" t="s">
        <v>95</v>
      </c>
      <c r="F153" s="83">
        <f>100*(F138/F137)</f>
        <v>0.64528513900813067</v>
      </c>
      <c r="I153" s="81" t="s">
        <v>96</v>
      </c>
      <c r="J153" s="111"/>
      <c r="K153" s="111" t="s">
        <v>95</v>
      </c>
      <c r="L153" s="83">
        <f>100*(L138/L137)</f>
        <v>8.3458640772712908E-2</v>
      </c>
    </row>
    <row r="154" spans="2:16" x14ac:dyDescent="0.5">
      <c r="C154" s="110" t="s">
        <v>97</v>
      </c>
      <c r="D154" s="112"/>
      <c r="E154" s="112" t="s">
        <v>94</v>
      </c>
      <c r="F154" s="113">
        <f>ABS(F150)+2*F152</f>
        <v>3.3772126531518589</v>
      </c>
      <c r="I154" s="110" t="s">
        <v>97</v>
      </c>
      <c r="J154" s="112"/>
      <c r="K154" s="112" t="s">
        <v>94</v>
      </c>
      <c r="L154" s="113">
        <f>ABS(L150)+2*L152</f>
        <v>6.3196252762632206</v>
      </c>
    </row>
    <row r="156" spans="2:16" x14ac:dyDescent="0.5">
      <c r="B156" s="57">
        <v>8</v>
      </c>
      <c r="C156" s="58" t="s">
        <v>440</v>
      </c>
      <c r="D156" s="59"/>
      <c r="E156" s="60"/>
      <c r="F156" s="61"/>
      <c r="G156" s="62"/>
      <c r="H156" s="57">
        <v>16</v>
      </c>
      <c r="I156" s="58" t="s">
        <v>439</v>
      </c>
      <c r="J156" s="59"/>
      <c r="K156" s="60"/>
      <c r="L156" s="61"/>
      <c r="N156" s="63" t="s">
        <v>66</v>
      </c>
      <c r="O156" s="64" t="s">
        <v>40</v>
      </c>
      <c r="P156" s="65"/>
    </row>
    <row r="157" spans="2:16" x14ac:dyDescent="0.5">
      <c r="B157" s="66"/>
      <c r="C157" s="67" t="s">
        <v>68</v>
      </c>
      <c r="D157" s="68"/>
      <c r="E157" s="69"/>
      <c r="F157" s="70"/>
      <c r="G157" s="62"/>
      <c r="H157" s="71"/>
      <c r="I157" s="67" t="s">
        <v>69</v>
      </c>
      <c r="J157" s="68"/>
      <c r="K157" s="69"/>
      <c r="L157" s="70"/>
      <c r="N157" s="72"/>
      <c r="O157" s="73" t="s">
        <v>316</v>
      </c>
      <c r="P157" s="74"/>
    </row>
    <row r="158" spans="2:16" x14ac:dyDescent="0.5">
      <c r="C158" s="76" t="s">
        <v>124</v>
      </c>
      <c r="D158" s="77"/>
      <c r="E158" s="78">
        <v>100</v>
      </c>
      <c r="F158" s="79">
        <f>F159/E158</f>
        <v>0.98468354430379756</v>
      </c>
      <c r="G158" s="62"/>
      <c r="H158" s="71"/>
      <c r="I158" s="76" t="s">
        <v>124</v>
      </c>
      <c r="J158" s="77"/>
      <c r="K158" s="78">
        <v>1000</v>
      </c>
      <c r="L158" s="79">
        <f>L159/K158</f>
        <v>0.99327848101265825</v>
      </c>
      <c r="N158" s="72"/>
      <c r="O158" s="80" t="s">
        <v>317</v>
      </c>
      <c r="P158" s="74"/>
    </row>
    <row r="159" spans="2:16" x14ac:dyDescent="0.5">
      <c r="C159" s="81" t="s">
        <v>72</v>
      </c>
      <c r="E159" s="82"/>
      <c r="F159" s="83">
        <f>AVERAGE(F162:F171)</f>
        <v>98.468354430379762</v>
      </c>
      <c r="I159" s="81" t="s">
        <v>72</v>
      </c>
      <c r="K159" s="82"/>
      <c r="L159" s="85">
        <f>AVERAGE(L162:L171)</f>
        <v>993.27848101265829</v>
      </c>
      <c r="N159" s="72"/>
      <c r="O159" s="73" t="s">
        <v>318</v>
      </c>
      <c r="P159" s="74"/>
    </row>
    <row r="160" spans="2:16" x14ac:dyDescent="0.5">
      <c r="C160" s="81" t="s">
        <v>74</v>
      </c>
      <c r="E160" s="86"/>
      <c r="F160" s="87">
        <f>_xlfn.STDEV.S(F162:F171)</f>
        <v>0.55159800320205832</v>
      </c>
      <c r="I160" s="81" t="s">
        <v>74</v>
      </c>
      <c r="K160" s="99"/>
      <c r="L160" s="87">
        <f>_xlfn.STDEV.S(L162:L171)</f>
        <v>0.52514273642944675</v>
      </c>
      <c r="N160" s="72" t="s">
        <v>169</v>
      </c>
      <c r="O160" s="143">
        <v>0.79</v>
      </c>
      <c r="P160" s="74" t="s">
        <v>76</v>
      </c>
    </row>
    <row r="161" spans="3:16" x14ac:dyDescent="0.5">
      <c r="C161" s="91"/>
      <c r="D161" s="92" t="s">
        <v>77</v>
      </c>
      <c r="E161" s="93" t="s">
        <v>78</v>
      </c>
      <c r="F161" s="94" t="s">
        <v>79</v>
      </c>
      <c r="G161" s="95"/>
      <c r="H161" s="96"/>
      <c r="I161" s="91"/>
      <c r="J161" s="92" t="s">
        <v>77</v>
      </c>
      <c r="K161" s="93" t="s">
        <v>78</v>
      </c>
      <c r="L161" s="94" t="s">
        <v>79</v>
      </c>
      <c r="N161" s="88" t="s">
        <v>170</v>
      </c>
      <c r="O161" s="148">
        <v>0.79100000000000004</v>
      </c>
      <c r="P161" s="90" t="s">
        <v>76</v>
      </c>
    </row>
    <row r="162" spans="3:16" x14ac:dyDescent="0.5">
      <c r="C162" s="81" t="s">
        <v>364</v>
      </c>
      <c r="D162" s="98">
        <v>7.7399999999999997E-2</v>
      </c>
      <c r="E162" s="99">
        <f t="shared" ref="E162:E171" si="28">D162*1000</f>
        <v>77.399999999999991</v>
      </c>
      <c r="F162" s="100">
        <f t="shared" ref="F162:F171" si="29">E162/$O$6</f>
        <v>97.974683544303787</v>
      </c>
      <c r="I162" s="81" t="s">
        <v>402</v>
      </c>
      <c r="J162" s="98">
        <v>0.78449999999999998</v>
      </c>
      <c r="K162" s="99">
        <f t="shared" ref="K162:K171" si="30">J162*1000</f>
        <v>784.5</v>
      </c>
      <c r="L162" s="100">
        <f t="shared" ref="L162:L171" si="31">K162/$O$6</f>
        <v>993.03797468354423</v>
      </c>
    </row>
    <row r="163" spans="3:16" x14ac:dyDescent="0.5">
      <c r="C163" s="81" t="s">
        <v>359</v>
      </c>
      <c r="D163" s="98">
        <v>7.7600000000000002E-2</v>
      </c>
      <c r="E163" s="99">
        <f t="shared" si="28"/>
        <v>77.600000000000009</v>
      </c>
      <c r="F163" s="100">
        <f t="shared" si="29"/>
        <v>98.227848101265835</v>
      </c>
      <c r="I163" s="81" t="s">
        <v>403</v>
      </c>
      <c r="J163" s="98">
        <v>0.78459999999999996</v>
      </c>
      <c r="K163" s="99">
        <f t="shared" si="30"/>
        <v>784.59999999999991</v>
      </c>
      <c r="L163" s="100">
        <f t="shared" si="31"/>
        <v>993.16455696202513</v>
      </c>
      <c r="N163" s="58" t="s">
        <v>82</v>
      </c>
      <c r="O163" s="101" t="s">
        <v>20</v>
      </c>
      <c r="P163" s="102"/>
    </row>
    <row r="164" spans="3:16" x14ac:dyDescent="0.5">
      <c r="C164" s="81" t="s">
        <v>404</v>
      </c>
      <c r="D164" s="98">
        <v>7.8299999999999995E-2</v>
      </c>
      <c r="E164" s="99">
        <f t="shared" si="28"/>
        <v>78.3</v>
      </c>
      <c r="F164" s="100">
        <f t="shared" si="29"/>
        <v>99.113924050632903</v>
      </c>
      <c r="I164" s="81" t="s">
        <v>405</v>
      </c>
      <c r="J164" s="98">
        <v>0.78490000000000004</v>
      </c>
      <c r="K164" s="99">
        <f t="shared" si="30"/>
        <v>784.90000000000009</v>
      </c>
      <c r="L164" s="100">
        <f t="shared" si="31"/>
        <v>993.54430379746839</v>
      </c>
      <c r="N164" s="103" t="s">
        <v>85</v>
      </c>
      <c r="O164" s="104" t="s">
        <v>102</v>
      </c>
      <c r="P164" s="105"/>
    </row>
    <row r="165" spans="3:16" x14ac:dyDescent="0.5">
      <c r="C165" s="81" t="s">
        <v>333</v>
      </c>
      <c r="D165" s="98">
        <v>7.7200000000000005E-2</v>
      </c>
      <c r="E165" s="99">
        <f t="shared" si="28"/>
        <v>77.2</v>
      </c>
      <c r="F165" s="100">
        <f t="shared" si="29"/>
        <v>97.721518987341767</v>
      </c>
      <c r="I165" s="81" t="s">
        <v>406</v>
      </c>
      <c r="J165" s="98">
        <v>0.78549999999999998</v>
      </c>
      <c r="K165" s="99">
        <f t="shared" si="30"/>
        <v>785.5</v>
      </c>
      <c r="L165" s="100">
        <f t="shared" si="31"/>
        <v>994.30379746835433</v>
      </c>
    </row>
    <row r="166" spans="3:16" x14ac:dyDescent="0.5">
      <c r="C166" s="81" t="s">
        <v>393</v>
      </c>
      <c r="D166" s="98">
        <v>7.8100000000000003E-2</v>
      </c>
      <c r="E166" s="99">
        <f t="shared" si="28"/>
        <v>78.100000000000009</v>
      </c>
      <c r="F166" s="100">
        <f t="shared" si="29"/>
        <v>98.860759493670898</v>
      </c>
      <c r="I166" s="81" t="s">
        <v>407</v>
      </c>
      <c r="J166" s="98">
        <v>0.78510000000000002</v>
      </c>
      <c r="K166" s="99">
        <f t="shared" si="30"/>
        <v>785.1</v>
      </c>
      <c r="L166" s="100">
        <f t="shared" si="31"/>
        <v>993.79746835443041</v>
      </c>
      <c r="N166" s="62"/>
    </row>
    <row r="167" spans="3:16" x14ac:dyDescent="0.5">
      <c r="C167" s="81" t="s">
        <v>323</v>
      </c>
      <c r="D167" s="98">
        <v>7.7799999999999994E-2</v>
      </c>
      <c r="E167" s="99">
        <f t="shared" si="28"/>
        <v>77.8</v>
      </c>
      <c r="F167" s="100">
        <f t="shared" si="29"/>
        <v>98.48101265822784</v>
      </c>
      <c r="I167" s="81" t="s">
        <v>384</v>
      </c>
      <c r="J167" s="98">
        <v>0.78439999999999999</v>
      </c>
      <c r="K167" s="99">
        <f t="shared" si="30"/>
        <v>784.4</v>
      </c>
      <c r="L167" s="100">
        <f t="shared" si="31"/>
        <v>992.91139240506322</v>
      </c>
    </row>
    <row r="168" spans="3:16" x14ac:dyDescent="0.5">
      <c r="C168" s="81" t="s">
        <v>408</v>
      </c>
      <c r="D168" s="98">
        <v>7.8200000000000006E-2</v>
      </c>
      <c r="E168" s="99">
        <f t="shared" si="28"/>
        <v>78.2</v>
      </c>
      <c r="F168" s="100">
        <f t="shared" si="29"/>
        <v>98.987341772151893</v>
      </c>
      <c r="I168" s="81" t="s">
        <v>409</v>
      </c>
      <c r="J168" s="98">
        <v>0.78500000000000003</v>
      </c>
      <c r="K168" s="99">
        <f t="shared" si="30"/>
        <v>785</v>
      </c>
      <c r="L168" s="100">
        <f t="shared" si="31"/>
        <v>993.67088607594928</v>
      </c>
    </row>
    <row r="169" spans="3:16" x14ac:dyDescent="0.5">
      <c r="C169" s="81" t="s">
        <v>321</v>
      </c>
      <c r="D169" s="98">
        <v>7.7299999999999994E-2</v>
      </c>
      <c r="E169" s="99">
        <f t="shared" si="28"/>
        <v>77.3</v>
      </c>
      <c r="F169" s="100">
        <f t="shared" si="29"/>
        <v>97.848101265822777</v>
      </c>
      <c r="I169" s="81" t="s">
        <v>337</v>
      </c>
      <c r="J169" s="98">
        <v>0.7843</v>
      </c>
      <c r="K169" s="99">
        <f t="shared" si="30"/>
        <v>784.3</v>
      </c>
      <c r="L169" s="100">
        <f t="shared" si="31"/>
        <v>992.78481012658222</v>
      </c>
    </row>
    <row r="170" spans="3:16" x14ac:dyDescent="0.5">
      <c r="C170" s="81" t="s">
        <v>354</v>
      </c>
      <c r="D170" s="98">
        <v>7.8399999999999997E-2</v>
      </c>
      <c r="E170" s="99">
        <f t="shared" si="28"/>
        <v>78.399999999999991</v>
      </c>
      <c r="F170" s="100">
        <f t="shared" si="29"/>
        <v>99.240506329113913</v>
      </c>
      <c r="I170" s="81" t="s">
        <v>337</v>
      </c>
      <c r="J170" s="98">
        <v>0.7843</v>
      </c>
      <c r="K170" s="99">
        <f t="shared" si="30"/>
        <v>784.3</v>
      </c>
      <c r="L170" s="100">
        <f t="shared" si="31"/>
        <v>992.78481012658222</v>
      </c>
    </row>
    <row r="171" spans="3:16" x14ac:dyDescent="0.5">
      <c r="C171" s="110" t="s">
        <v>359</v>
      </c>
      <c r="D171" s="107">
        <v>7.7600000000000002E-2</v>
      </c>
      <c r="E171" s="108">
        <f t="shared" si="28"/>
        <v>77.600000000000009</v>
      </c>
      <c r="F171" s="109">
        <f t="shared" si="29"/>
        <v>98.227848101265835</v>
      </c>
      <c r="I171" s="110" t="s">
        <v>337</v>
      </c>
      <c r="J171" s="107">
        <v>0.7843</v>
      </c>
      <c r="K171" s="108">
        <f t="shared" si="30"/>
        <v>784.3</v>
      </c>
      <c r="L171" s="109">
        <f t="shared" si="31"/>
        <v>992.78481012658222</v>
      </c>
    </row>
    <row r="172" spans="3:16" x14ac:dyDescent="0.5">
      <c r="C172" s="81" t="s">
        <v>93</v>
      </c>
      <c r="D172" s="111"/>
      <c r="E172" s="111" t="s">
        <v>94</v>
      </c>
      <c r="F172" s="83">
        <f>F159-$E$4</f>
        <v>-1.5316455696202382</v>
      </c>
      <c r="I172" s="81" t="s">
        <v>93</v>
      </c>
      <c r="J172" s="111"/>
      <c r="K172" s="111" t="s">
        <v>94</v>
      </c>
      <c r="L172" s="83">
        <f>L159-$K$4</f>
        <v>-6.7215189873417103</v>
      </c>
    </row>
    <row r="173" spans="3:16" x14ac:dyDescent="0.5">
      <c r="C173" s="81" t="s">
        <v>93</v>
      </c>
      <c r="D173" s="111"/>
      <c r="E173" s="111" t="s">
        <v>95</v>
      </c>
      <c r="F173" s="83">
        <f>(100*(F159-$E$4))/F159</f>
        <v>-1.5554698547370973</v>
      </c>
      <c r="I173" s="81" t="s">
        <v>93</v>
      </c>
      <c r="J173" s="111"/>
      <c r="K173" s="111" t="s">
        <v>95</v>
      </c>
      <c r="L173" s="83">
        <f>(100*(L159-$K$4))/L159</f>
        <v>-0.67670035300563924</v>
      </c>
    </row>
    <row r="174" spans="3:16" x14ac:dyDescent="0.5">
      <c r="C174" s="81" t="s">
        <v>96</v>
      </c>
      <c r="D174" s="111"/>
      <c r="E174" s="111" t="s">
        <v>94</v>
      </c>
      <c r="F174" s="83">
        <f>_xlfn.STDEV.S(F162:F171)</f>
        <v>0.55159800320205832</v>
      </c>
      <c r="I174" s="81" t="s">
        <v>96</v>
      </c>
      <c r="J174" s="111"/>
      <c r="K174" s="111" t="s">
        <v>94</v>
      </c>
      <c r="L174" s="83">
        <f>_xlfn.STDEV.S(L162:L171)</f>
        <v>0.52514273642944675</v>
      </c>
    </row>
    <row r="175" spans="3:16" x14ac:dyDescent="0.5">
      <c r="C175" s="81" t="s">
        <v>96</v>
      </c>
      <c r="D175" s="111"/>
      <c r="E175" s="111" t="s">
        <v>95</v>
      </c>
      <c r="F175" s="83">
        <f>100*(F160/F159)</f>
        <v>0.56017794386119812</v>
      </c>
      <c r="I175" s="81" t="s">
        <v>96</v>
      </c>
      <c r="J175" s="111"/>
      <c r="K175" s="111" t="s">
        <v>95</v>
      </c>
      <c r="L175" s="83">
        <f>100*(L160/L159)</f>
        <v>5.286963791806483E-2</v>
      </c>
    </row>
    <row r="176" spans="3:16" x14ac:dyDescent="0.5">
      <c r="C176" s="110" t="s">
        <v>97</v>
      </c>
      <c r="D176" s="112"/>
      <c r="E176" s="112" t="s">
        <v>94</v>
      </c>
      <c r="F176" s="113">
        <f>ABS(F172)+2*F174</f>
        <v>2.6348415760243551</v>
      </c>
      <c r="I176" s="110" t="s">
        <v>97</v>
      </c>
      <c r="J176" s="112"/>
      <c r="K176" s="112" t="s">
        <v>94</v>
      </c>
      <c r="L176" s="113">
        <f>ABS(L172)+2*L174</f>
        <v>7.7718044602006042</v>
      </c>
    </row>
    <row r="178" spans="2:16" x14ac:dyDescent="0.5">
      <c r="C178" s="114"/>
      <c r="D178" s="115"/>
      <c r="E178" s="116"/>
      <c r="F178" s="116"/>
      <c r="G178" s="62"/>
      <c r="H178" s="57">
        <v>17</v>
      </c>
      <c r="I178" s="58" t="s">
        <v>439</v>
      </c>
      <c r="J178" s="59"/>
      <c r="K178" s="60"/>
      <c r="L178" s="61"/>
      <c r="N178" s="63" t="s">
        <v>66</v>
      </c>
      <c r="O178" s="64" t="s">
        <v>40</v>
      </c>
      <c r="P178" s="65"/>
    </row>
    <row r="179" spans="2:16" x14ac:dyDescent="0.5">
      <c r="B179" s="66"/>
      <c r="C179" s="95"/>
      <c r="D179" s="115"/>
      <c r="E179" s="116"/>
      <c r="F179" s="116"/>
      <c r="G179" s="62"/>
      <c r="H179" s="71"/>
      <c r="I179" s="67" t="s">
        <v>69</v>
      </c>
      <c r="J179" s="68"/>
      <c r="K179" s="69"/>
      <c r="L179" s="70"/>
      <c r="N179" s="72"/>
      <c r="O179" s="73" t="s">
        <v>316</v>
      </c>
      <c r="P179" s="74"/>
    </row>
    <row r="180" spans="2:16" x14ac:dyDescent="0.5">
      <c r="C180" s="118"/>
      <c r="D180" s="114"/>
      <c r="E180" s="119"/>
      <c r="F180" s="120"/>
      <c r="G180" s="62"/>
      <c r="H180" s="71"/>
      <c r="I180" s="76" t="s">
        <v>150</v>
      </c>
      <c r="J180" s="77"/>
      <c r="K180" s="78">
        <v>1000</v>
      </c>
      <c r="L180" s="79">
        <f>L181/K180</f>
        <v>1.0017974683544304</v>
      </c>
      <c r="N180" s="72"/>
      <c r="O180" s="80" t="s">
        <v>317</v>
      </c>
      <c r="P180" s="74"/>
    </row>
    <row r="181" spans="2:16" x14ac:dyDescent="0.5">
      <c r="C181" s="95"/>
      <c r="D181" s="95"/>
      <c r="E181" s="121"/>
      <c r="F181" s="122"/>
      <c r="I181" s="81" t="s">
        <v>72</v>
      </c>
      <c r="K181" s="82"/>
      <c r="L181" s="85">
        <f>AVERAGE(L184:L193)</f>
        <v>1001.7974683544304</v>
      </c>
      <c r="N181" s="72"/>
      <c r="O181" s="73" t="s">
        <v>318</v>
      </c>
      <c r="P181" s="74"/>
    </row>
    <row r="182" spans="2:16" x14ac:dyDescent="0.5">
      <c r="C182" s="95"/>
      <c r="D182" s="95"/>
      <c r="E182" s="123"/>
      <c r="F182" s="123"/>
      <c r="I182" s="81" t="s">
        <v>74</v>
      </c>
      <c r="K182" s="99"/>
      <c r="L182" s="87">
        <f>_xlfn.STDEV.S(L184:L193)</f>
        <v>1.8592232241366526</v>
      </c>
      <c r="N182" s="72" t="s">
        <v>169</v>
      </c>
      <c r="O182" s="143">
        <v>0.79</v>
      </c>
      <c r="P182" s="74" t="s">
        <v>76</v>
      </c>
    </row>
    <row r="183" spans="2:16" x14ac:dyDescent="0.5">
      <c r="C183" s="95"/>
      <c r="D183" s="119"/>
      <c r="E183" s="124"/>
      <c r="F183" s="124"/>
      <c r="G183" s="95"/>
      <c r="H183" s="96"/>
      <c r="I183" s="91"/>
      <c r="J183" s="92" t="s">
        <v>77</v>
      </c>
      <c r="K183" s="93" t="s">
        <v>78</v>
      </c>
      <c r="L183" s="94" t="s">
        <v>79</v>
      </c>
      <c r="N183" s="88" t="s">
        <v>170</v>
      </c>
      <c r="O183" s="148">
        <v>0.79100000000000004</v>
      </c>
      <c r="P183" s="90" t="s">
        <v>76</v>
      </c>
    </row>
    <row r="184" spans="2:16" x14ac:dyDescent="0.5">
      <c r="C184" s="95"/>
      <c r="D184" s="125"/>
      <c r="E184" s="122"/>
      <c r="F184" s="122"/>
      <c r="I184" s="81" t="s">
        <v>410</v>
      </c>
      <c r="J184" s="98">
        <v>0.79239999999999999</v>
      </c>
      <c r="K184" s="99">
        <f t="shared" ref="K184:K193" si="32">J184*1000</f>
        <v>792.4</v>
      </c>
      <c r="L184" s="100">
        <f t="shared" ref="L184:L193" si="33">K184/$O$6</f>
        <v>1003.0379746835442</v>
      </c>
    </row>
    <row r="185" spans="2:16" x14ac:dyDescent="0.5">
      <c r="C185" s="95"/>
      <c r="D185" s="125"/>
      <c r="E185" s="122"/>
      <c r="F185" s="122"/>
      <c r="I185" s="81" t="s">
        <v>411</v>
      </c>
      <c r="J185" s="98">
        <v>0.79379999999999995</v>
      </c>
      <c r="K185" s="99">
        <f t="shared" si="32"/>
        <v>793.8</v>
      </c>
      <c r="L185" s="100">
        <f t="shared" si="33"/>
        <v>1004.8101265822784</v>
      </c>
      <c r="N185" s="58" t="s">
        <v>82</v>
      </c>
      <c r="O185" s="101" t="s">
        <v>18</v>
      </c>
      <c r="P185" s="102"/>
    </row>
    <row r="186" spans="2:16" x14ac:dyDescent="0.5">
      <c r="C186" s="95"/>
      <c r="D186" s="125"/>
      <c r="E186" s="122"/>
      <c r="F186" s="122"/>
      <c r="I186" s="81" t="s">
        <v>412</v>
      </c>
      <c r="J186" s="98">
        <v>0.79369999999999996</v>
      </c>
      <c r="K186" s="99">
        <f t="shared" si="32"/>
        <v>793.69999999999993</v>
      </c>
      <c r="L186" s="100">
        <f t="shared" si="33"/>
        <v>1004.6835443037974</v>
      </c>
      <c r="N186" s="103" t="s">
        <v>85</v>
      </c>
      <c r="O186" s="104" t="s">
        <v>86</v>
      </c>
      <c r="P186" s="105"/>
    </row>
    <row r="187" spans="2:16" x14ac:dyDescent="0.5">
      <c r="C187" s="95"/>
      <c r="D187" s="125"/>
      <c r="E187" s="122"/>
      <c r="F187" s="122"/>
      <c r="I187" s="81" t="s">
        <v>413</v>
      </c>
      <c r="J187" s="98">
        <v>0.79069999999999996</v>
      </c>
      <c r="K187" s="99">
        <f t="shared" si="32"/>
        <v>790.69999999999993</v>
      </c>
      <c r="L187" s="100">
        <f t="shared" si="33"/>
        <v>1000.886075949367</v>
      </c>
    </row>
    <row r="188" spans="2:16" x14ac:dyDescent="0.5">
      <c r="C188" s="95"/>
      <c r="D188" s="125"/>
      <c r="E188" s="122"/>
      <c r="F188" s="122"/>
      <c r="I188" s="81" t="s">
        <v>414</v>
      </c>
      <c r="J188" s="98">
        <v>0.79</v>
      </c>
      <c r="K188" s="99">
        <f t="shared" si="32"/>
        <v>790</v>
      </c>
      <c r="L188" s="100">
        <f t="shared" si="33"/>
        <v>1000</v>
      </c>
      <c r="N188" s="62"/>
    </row>
    <row r="189" spans="2:16" x14ac:dyDescent="0.5">
      <c r="C189" s="95"/>
      <c r="D189" s="125"/>
      <c r="E189" s="122"/>
      <c r="F189" s="122"/>
      <c r="I189" s="81" t="s">
        <v>324</v>
      </c>
      <c r="J189" s="98">
        <v>0.79110000000000003</v>
      </c>
      <c r="K189" s="99">
        <f t="shared" si="32"/>
        <v>791.1</v>
      </c>
      <c r="L189" s="100">
        <f t="shared" si="33"/>
        <v>1001.3924050632911</v>
      </c>
    </row>
    <row r="190" spans="2:16" x14ac:dyDescent="0.5">
      <c r="C190" s="95"/>
      <c r="D190" s="125"/>
      <c r="E190" s="122"/>
      <c r="F190" s="122"/>
      <c r="I190" s="81" t="s">
        <v>415</v>
      </c>
      <c r="J190" s="98">
        <v>0.79190000000000005</v>
      </c>
      <c r="K190" s="99">
        <f t="shared" si="32"/>
        <v>791.90000000000009</v>
      </c>
      <c r="L190" s="100">
        <f t="shared" si="33"/>
        <v>1002.4050632911393</v>
      </c>
    </row>
    <row r="191" spans="2:16" x14ac:dyDescent="0.5">
      <c r="C191" s="95"/>
      <c r="D191" s="125"/>
      <c r="E191" s="122"/>
      <c r="F191" s="122"/>
      <c r="I191" s="81" t="s">
        <v>416</v>
      </c>
      <c r="J191" s="98">
        <v>0.78990000000000005</v>
      </c>
      <c r="K191" s="99">
        <f t="shared" si="32"/>
        <v>789.90000000000009</v>
      </c>
      <c r="L191" s="100">
        <f t="shared" si="33"/>
        <v>999.8734177215191</v>
      </c>
    </row>
    <row r="192" spans="2:16" x14ac:dyDescent="0.5">
      <c r="C192" s="95"/>
      <c r="D192" s="125"/>
      <c r="E192" s="122"/>
      <c r="F192" s="122"/>
      <c r="I192" s="81" t="s">
        <v>417</v>
      </c>
      <c r="J192" s="98">
        <v>0.79010000000000002</v>
      </c>
      <c r="K192" s="99">
        <f t="shared" si="32"/>
        <v>790.1</v>
      </c>
      <c r="L192" s="100">
        <f t="shared" si="33"/>
        <v>1000.126582278481</v>
      </c>
    </row>
    <row r="193" spans="2:16" x14ac:dyDescent="0.5">
      <c r="C193" s="95"/>
      <c r="D193" s="125"/>
      <c r="E193" s="122"/>
      <c r="F193" s="122"/>
      <c r="I193" s="110" t="s">
        <v>418</v>
      </c>
      <c r="J193" s="107">
        <v>0.79059999999999997</v>
      </c>
      <c r="K193" s="108">
        <f t="shared" si="32"/>
        <v>790.6</v>
      </c>
      <c r="L193" s="109">
        <f t="shared" si="33"/>
        <v>1000.7594936708861</v>
      </c>
    </row>
    <row r="194" spans="2:16" x14ac:dyDescent="0.5">
      <c r="C194" s="95"/>
      <c r="D194" s="119"/>
      <c r="E194" s="126"/>
      <c r="F194" s="122"/>
      <c r="I194" s="81" t="s">
        <v>93</v>
      </c>
      <c r="J194" s="111"/>
      <c r="K194" s="111" t="s">
        <v>94</v>
      </c>
      <c r="L194" s="83">
        <f>L181-$K$4</f>
        <v>1.7974683544304071</v>
      </c>
    </row>
    <row r="195" spans="2:16" x14ac:dyDescent="0.5">
      <c r="C195" s="95"/>
      <c r="D195" s="119"/>
      <c r="E195" s="126"/>
      <c r="F195" s="122"/>
      <c r="I195" s="81" t="s">
        <v>93</v>
      </c>
      <c r="J195" s="111"/>
      <c r="K195" s="111" t="s">
        <v>95</v>
      </c>
      <c r="L195" s="83">
        <f>(100*(L181-$K$4))/L181</f>
        <v>0.17942432589522903</v>
      </c>
    </row>
    <row r="196" spans="2:16" x14ac:dyDescent="0.5">
      <c r="C196" s="95"/>
      <c r="D196" s="119"/>
      <c r="E196" s="126"/>
      <c r="F196" s="123"/>
      <c r="I196" s="81" t="s">
        <v>96</v>
      </c>
      <c r="J196" s="111"/>
      <c r="K196" s="111" t="s">
        <v>94</v>
      </c>
      <c r="L196" s="83">
        <f>_xlfn.STDEV.S(L184:L193)</f>
        <v>1.8592232241366526</v>
      </c>
    </row>
    <row r="197" spans="2:16" x14ac:dyDescent="0.5">
      <c r="C197" s="95"/>
      <c r="D197" s="119"/>
      <c r="E197" s="126"/>
      <c r="F197" s="123"/>
      <c r="I197" s="81" t="s">
        <v>96</v>
      </c>
      <c r="J197" s="111"/>
      <c r="K197" s="111" t="s">
        <v>95</v>
      </c>
      <c r="L197" s="83">
        <f>100*(L182/L181)</f>
        <v>0.18558873253998578</v>
      </c>
    </row>
    <row r="198" spans="2:16" x14ac:dyDescent="0.5">
      <c r="C198" s="95"/>
      <c r="D198" s="119"/>
      <c r="E198" s="127"/>
      <c r="F198" s="122"/>
      <c r="I198" s="110" t="s">
        <v>97</v>
      </c>
      <c r="J198" s="112"/>
      <c r="K198" s="112" t="s">
        <v>94</v>
      </c>
      <c r="L198" s="113">
        <f>ABS(L194)+2*L196</f>
        <v>5.5159148027037119</v>
      </c>
    </row>
    <row r="200" spans="2:16" x14ac:dyDescent="0.5">
      <c r="C200" s="114"/>
      <c r="D200" s="115"/>
      <c r="E200" s="116"/>
      <c r="F200" s="116"/>
      <c r="G200" s="62"/>
      <c r="H200" s="57">
        <v>18</v>
      </c>
      <c r="I200" s="58" t="s">
        <v>439</v>
      </c>
      <c r="J200" s="59"/>
      <c r="K200" s="60"/>
      <c r="L200" s="61"/>
      <c r="N200" s="63" t="s">
        <v>66</v>
      </c>
      <c r="O200" s="64" t="s">
        <v>40</v>
      </c>
      <c r="P200" s="65"/>
    </row>
    <row r="201" spans="2:16" x14ac:dyDescent="0.5">
      <c r="B201" s="66"/>
      <c r="C201" s="95"/>
      <c r="D201" s="115"/>
      <c r="E201" s="116"/>
      <c r="F201" s="116"/>
      <c r="G201" s="62"/>
      <c r="H201" s="71"/>
      <c r="I201" s="67" t="s">
        <v>69</v>
      </c>
      <c r="J201" s="68"/>
      <c r="K201" s="69"/>
      <c r="L201" s="70"/>
      <c r="N201" s="72"/>
      <c r="O201" s="73" t="s">
        <v>316</v>
      </c>
      <c r="P201" s="74"/>
    </row>
    <row r="202" spans="2:16" x14ac:dyDescent="0.5">
      <c r="C202" s="118"/>
      <c r="D202" s="114"/>
      <c r="E202" s="119"/>
      <c r="F202" s="120"/>
      <c r="G202" s="62"/>
      <c r="H202" s="71"/>
      <c r="I202" s="76" t="s">
        <v>150</v>
      </c>
      <c r="J202" s="77"/>
      <c r="K202" s="78">
        <v>1000</v>
      </c>
      <c r="L202" s="79">
        <f>L203/K202</f>
        <v>0.98811392405063303</v>
      </c>
      <c r="N202" s="72"/>
      <c r="O202" s="80" t="s">
        <v>317</v>
      </c>
      <c r="P202" s="74"/>
    </row>
    <row r="203" spans="2:16" x14ac:dyDescent="0.5">
      <c r="C203" s="95"/>
      <c r="D203" s="95"/>
      <c r="E203" s="121"/>
      <c r="F203" s="122"/>
      <c r="I203" s="81" t="s">
        <v>72</v>
      </c>
      <c r="K203" s="82"/>
      <c r="L203" s="85">
        <f>AVERAGE(L206:L215)</f>
        <v>988.11392405063305</v>
      </c>
      <c r="N203" s="72"/>
      <c r="O203" s="73" t="s">
        <v>318</v>
      </c>
      <c r="P203" s="74"/>
    </row>
    <row r="204" spans="2:16" x14ac:dyDescent="0.5">
      <c r="C204" s="95"/>
      <c r="D204" s="95"/>
      <c r="E204" s="123"/>
      <c r="F204" s="123"/>
      <c r="I204" s="81" t="s">
        <v>74</v>
      </c>
      <c r="K204" s="99"/>
      <c r="L204" s="87">
        <f>_xlfn.STDEV.S(L206:L215)</f>
        <v>5.0150479464699211</v>
      </c>
      <c r="N204" s="72" t="s">
        <v>169</v>
      </c>
      <c r="O204" s="143">
        <v>0.79</v>
      </c>
      <c r="P204" s="74" t="s">
        <v>76</v>
      </c>
    </row>
    <row r="205" spans="2:16" x14ac:dyDescent="0.5">
      <c r="C205" s="95"/>
      <c r="D205" s="119"/>
      <c r="E205" s="124"/>
      <c r="F205" s="124"/>
      <c r="G205" s="95"/>
      <c r="H205" s="96"/>
      <c r="I205" s="91"/>
      <c r="J205" s="92" t="s">
        <v>77</v>
      </c>
      <c r="K205" s="93" t="s">
        <v>78</v>
      </c>
      <c r="L205" s="94" t="s">
        <v>79</v>
      </c>
      <c r="N205" s="88" t="s">
        <v>170</v>
      </c>
      <c r="O205" s="148">
        <v>0.79100000000000004</v>
      </c>
      <c r="P205" s="90" t="s">
        <v>76</v>
      </c>
    </row>
    <row r="206" spans="2:16" x14ac:dyDescent="0.5">
      <c r="C206" s="95"/>
      <c r="D206" s="125"/>
      <c r="E206" s="122"/>
      <c r="F206" s="122"/>
      <c r="I206" s="81" t="s">
        <v>406</v>
      </c>
      <c r="J206" s="98">
        <v>0.78549999999999998</v>
      </c>
      <c r="K206" s="99">
        <f t="shared" ref="K206:K215" si="34">J206*1000</f>
        <v>785.5</v>
      </c>
      <c r="L206" s="100">
        <f t="shared" ref="L206:L215" si="35">K206/$O$6</f>
        <v>994.30379746835433</v>
      </c>
    </row>
    <row r="207" spans="2:16" x14ac:dyDescent="0.5">
      <c r="C207" s="95"/>
      <c r="D207" s="125"/>
      <c r="E207" s="122"/>
      <c r="F207" s="122"/>
      <c r="I207" s="81" t="s">
        <v>370</v>
      </c>
      <c r="J207" s="98">
        <v>0.7772</v>
      </c>
      <c r="K207" s="99">
        <f t="shared" si="34"/>
        <v>777.2</v>
      </c>
      <c r="L207" s="100">
        <f t="shared" si="35"/>
        <v>983.79746835443041</v>
      </c>
      <c r="N207" s="58" t="s">
        <v>82</v>
      </c>
      <c r="O207" s="101" t="s">
        <v>18</v>
      </c>
      <c r="P207" s="102"/>
    </row>
    <row r="208" spans="2:16" x14ac:dyDescent="0.5">
      <c r="C208" s="95"/>
      <c r="D208" s="125"/>
      <c r="E208" s="122"/>
      <c r="F208" s="122"/>
      <c r="I208" s="81" t="s">
        <v>419</v>
      </c>
      <c r="J208" s="98">
        <v>0.77880000000000005</v>
      </c>
      <c r="K208" s="99">
        <f t="shared" si="34"/>
        <v>778.80000000000007</v>
      </c>
      <c r="L208" s="100">
        <f t="shared" si="35"/>
        <v>985.82278481012668</v>
      </c>
      <c r="N208" s="103" t="s">
        <v>85</v>
      </c>
      <c r="O208" s="104" t="s">
        <v>102</v>
      </c>
      <c r="P208" s="105"/>
    </row>
    <row r="209" spans="2:16" x14ac:dyDescent="0.5">
      <c r="C209" s="95"/>
      <c r="D209" s="125"/>
      <c r="E209" s="122"/>
      <c r="F209" s="122"/>
      <c r="I209" s="81" t="s">
        <v>420</v>
      </c>
      <c r="J209" s="98">
        <v>0.78029999999999999</v>
      </c>
      <c r="K209" s="99">
        <f t="shared" si="34"/>
        <v>780.3</v>
      </c>
      <c r="L209" s="100">
        <f t="shared" si="35"/>
        <v>987.72151898734171</v>
      </c>
    </row>
    <row r="210" spans="2:16" x14ac:dyDescent="0.5">
      <c r="C210" s="95"/>
      <c r="D210" s="125"/>
      <c r="E210" s="122"/>
      <c r="F210" s="122"/>
      <c r="I210" s="81" t="s">
        <v>375</v>
      </c>
      <c r="J210" s="98">
        <v>0.7782</v>
      </c>
      <c r="K210" s="99">
        <f t="shared" si="34"/>
        <v>778.2</v>
      </c>
      <c r="L210" s="100">
        <f t="shared" si="35"/>
        <v>985.0632911392405</v>
      </c>
      <c r="N210" s="62"/>
    </row>
    <row r="211" spans="2:16" x14ac:dyDescent="0.5">
      <c r="C211" s="95"/>
      <c r="D211" s="125"/>
      <c r="E211" s="122"/>
      <c r="F211" s="122"/>
      <c r="I211" s="81" t="s">
        <v>421</v>
      </c>
      <c r="J211" s="98">
        <v>0.7792</v>
      </c>
      <c r="K211" s="99">
        <f t="shared" si="34"/>
        <v>779.2</v>
      </c>
      <c r="L211" s="100">
        <f t="shared" si="35"/>
        <v>986.3291139240506</v>
      </c>
    </row>
    <row r="212" spans="2:16" x14ac:dyDescent="0.5">
      <c r="C212" s="95"/>
      <c r="D212" s="125"/>
      <c r="E212" s="122"/>
      <c r="F212" s="122"/>
      <c r="I212" s="81" t="s">
        <v>421</v>
      </c>
      <c r="J212" s="98">
        <v>0.7792</v>
      </c>
      <c r="K212" s="99">
        <f t="shared" si="34"/>
        <v>779.2</v>
      </c>
      <c r="L212" s="100">
        <f t="shared" si="35"/>
        <v>986.3291139240506</v>
      </c>
    </row>
    <row r="213" spans="2:16" x14ac:dyDescent="0.5">
      <c r="C213" s="95"/>
      <c r="D213" s="125"/>
      <c r="E213" s="122"/>
      <c r="F213" s="122"/>
      <c r="I213" s="81" t="s">
        <v>422</v>
      </c>
      <c r="J213" s="98">
        <v>0.77680000000000005</v>
      </c>
      <c r="K213" s="99">
        <f t="shared" si="34"/>
        <v>776.80000000000007</v>
      </c>
      <c r="L213" s="100">
        <f t="shared" si="35"/>
        <v>983.29113924050637</v>
      </c>
    </row>
    <row r="214" spans="2:16" x14ac:dyDescent="0.5">
      <c r="C214" s="95"/>
      <c r="D214" s="125"/>
      <c r="E214" s="122"/>
      <c r="F214" s="122"/>
      <c r="I214" s="81" t="s">
        <v>423</v>
      </c>
      <c r="J214" s="98">
        <v>0.78149999999999997</v>
      </c>
      <c r="K214" s="99">
        <f t="shared" si="34"/>
        <v>781.5</v>
      </c>
      <c r="L214" s="100">
        <f t="shared" si="35"/>
        <v>989.24050632911383</v>
      </c>
    </row>
    <row r="215" spans="2:16" x14ac:dyDescent="0.5">
      <c r="C215" s="95"/>
      <c r="D215" s="125"/>
      <c r="E215" s="122"/>
      <c r="F215" s="122"/>
      <c r="I215" s="110" t="s">
        <v>424</v>
      </c>
      <c r="J215" s="107">
        <v>0.78939999999999999</v>
      </c>
      <c r="K215" s="108">
        <f t="shared" si="34"/>
        <v>789.4</v>
      </c>
      <c r="L215" s="109">
        <f t="shared" si="35"/>
        <v>999.24050632911383</v>
      </c>
    </row>
    <row r="216" spans="2:16" x14ac:dyDescent="0.5">
      <c r="C216" s="95"/>
      <c r="D216" s="119"/>
      <c r="E216" s="126"/>
      <c r="F216" s="122"/>
      <c r="I216" s="81" t="s">
        <v>93</v>
      </c>
      <c r="J216" s="111"/>
      <c r="K216" s="111" t="s">
        <v>94</v>
      </c>
      <c r="L216" s="83">
        <f>L203-$K$4</f>
        <v>-11.886075949366955</v>
      </c>
    </row>
    <row r="217" spans="2:16" x14ac:dyDescent="0.5">
      <c r="C217" s="95"/>
      <c r="D217" s="119"/>
      <c r="E217" s="126"/>
      <c r="F217" s="122"/>
      <c r="I217" s="81" t="s">
        <v>93</v>
      </c>
      <c r="J217" s="111"/>
      <c r="K217" s="111" t="s">
        <v>95</v>
      </c>
      <c r="L217" s="83">
        <f>(100*(L203-$K$4))/L203</f>
        <v>-1.2029054201201488</v>
      </c>
    </row>
    <row r="218" spans="2:16" x14ac:dyDescent="0.5">
      <c r="C218" s="95"/>
      <c r="D218" s="119"/>
      <c r="E218" s="126"/>
      <c r="F218" s="123"/>
      <c r="I218" s="81" t="s">
        <v>96</v>
      </c>
      <c r="J218" s="111"/>
      <c r="K218" s="111" t="s">
        <v>94</v>
      </c>
      <c r="L218" s="83">
        <f>_xlfn.STDEV.S(L206:L215)</f>
        <v>5.0150479464699211</v>
      </c>
    </row>
    <row r="219" spans="2:16" x14ac:dyDescent="0.5">
      <c r="C219" s="95"/>
      <c r="D219" s="119"/>
      <c r="E219" s="126"/>
      <c r="F219" s="123"/>
      <c r="I219" s="81" t="s">
        <v>96</v>
      </c>
      <c r="J219" s="111"/>
      <c r="K219" s="111" t="s">
        <v>95</v>
      </c>
      <c r="L219" s="83">
        <f>100*(L204/L203)</f>
        <v>0.50753742300396321</v>
      </c>
    </row>
    <row r="220" spans="2:16" x14ac:dyDescent="0.5">
      <c r="C220" s="95"/>
      <c r="D220" s="119"/>
      <c r="E220" s="127"/>
      <c r="F220" s="122"/>
      <c r="I220" s="110" t="s">
        <v>97</v>
      </c>
      <c r="J220" s="112"/>
      <c r="K220" s="112" t="s">
        <v>94</v>
      </c>
      <c r="L220" s="113">
        <f>ABS(L216)+2*L218</f>
        <v>21.916171842306795</v>
      </c>
    </row>
    <row r="222" spans="2:16" x14ac:dyDescent="0.5">
      <c r="C222" s="114"/>
      <c r="D222" s="115"/>
      <c r="E222" s="116"/>
      <c r="F222" s="116"/>
      <c r="G222" s="62"/>
      <c r="H222" s="57">
        <v>19</v>
      </c>
      <c r="I222" s="58" t="s">
        <v>439</v>
      </c>
      <c r="J222" s="59"/>
      <c r="K222" s="60"/>
      <c r="L222" s="61"/>
      <c r="N222" s="63" t="s">
        <v>66</v>
      </c>
      <c r="O222" s="64" t="s">
        <v>40</v>
      </c>
      <c r="P222" s="65"/>
    </row>
    <row r="223" spans="2:16" x14ac:dyDescent="0.5">
      <c r="B223" s="66"/>
      <c r="C223" s="95"/>
      <c r="D223" s="115"/>
      <c r="E223" s="116"/>
      <c r="F223" s="116"/>
      <c r="G223" s="62"/>
      <c r="H223" s="71"/>
      <c r="I223" s="67" t="s">
        <v>69</v>
      </c>
      <c r="J223" s="68"/>
      <c r="K223" s="69"/>
      <c r="L223" s="70"/>
      <c r="N223" s="72"/>
      <c r="O223" s="73" t="s">
        <v>316</v>
      </c>
      <c r="P223" s="74"/>
    </row>
    <row r="224" spans="2:16" x14ac:dyDescent="0.5">
      <c r="C224" s="118"/>
      <c r="D224" s="114"/>
      <c r="E224" s="119"/>
      <c r="F224" s="120"/>
      <c r="G224" s="62"/>
      <c r="H224" s="71"/>
      <c r="I224" s="76" t="s">
        <v>150</v>
      </c>
      <c r="J224" s="77"/>
      <c r="K224" s="78">
        <v>1000</v>
      </c>
      <c r="L224" s="79">
        <f>L225/K224</f>
        <v>0.99324050632911409</v>
      </c>
      <c r="N224" s="72"/>
      <c r="O224" s="80" t="s">
        <v>317</v>
      </c>
      <c r="P224" s="74"/>
    </row>
    <row r="225" spans="3:16" x14ac:dyDescent="0.5">
      <c r="C225" s="95"/>
      <c r="D225" s="95"/>
      <c r="E225" s="121"/>
      <c r="F225" s="122"/>
      <c r="I225" s="81" t="s">
        <v>72</v>
      </c>
      <c r="K225" s="82"/>
      <c r="L225" s="85">
        <f>AVERAGE(L228:L237)</f>
        <v>993.24050632911406</v>
      </c>
      <c r="N225" s="72"/>
      <c r="O225" s="73" t="s">
        <v>318</v>
      </c>
      <c r="P225" s="74"/>
    </row>
    <row r="226" spans="3:16" x14ac:dyDescent="0.5">
      <c r="C226" s="95"/>
      <c r="D226" s="95"/>
      <c r="E226" s="123"/>
      <c r="F226" s="123"/>
      <c r="I226" s="81" t="s">
        <v>74</v>
      </c>
      <c r="K226" s="99"/>
      <c r="L226" s="87">
        <f>_xlfn.STDEV.S(L228:L237)</f>
        <v>1.1246130800984262</v>
      </c>
      <c r="N226" s="72" t="s">
        <v>169</v>
      </c>
      <c r="O226" s="143">
        <v>0.79</v>
      </c>
      <c r="P226" s="74" t="s">
        <v>76</v>
      </c>
    </row>
    <row r="227" spans="3:16" x14ac:dyDescent="0.5">
      <c r="C227" s="95"/>
      <c r="D227" s="119"/>
      <c r="E227" s="124"/>
      <c r="F227" s="124"/>
      <c r="G227" s="95"/>
      <c r="H227" s="96"/>
      <c r="I227" s="91"/>
      <c r="J227" s="92" t="s">
        <v>77</v>
      </c>
      <c r="K227" s="93" t="s">
        <v>78</v>
      </c>
      <c r="L227" s="94" t="s">
        <v>79</v>
      </c>
      <c r="N227" s="88" t="s">
        <v>170</v>
      </c>
      <c r="O227" s="148">
        <v>0.79100000000000004</v>
      </c>
      <c r="P227" s="90" t="s">
        <v>76</v>
      </c>
    </row>
    <row r="228" spans="3:16" x14ac:dyDescent="0.5">
      <c r="C228" s="95"/>
      <c r="D228" s="125"/>
      <c r="E228" s="122"/>
      <c r="F228" s="122"/>
      <c r="I228" s="81" t="s">
        <v>399</v>
      </c>
      <c r="J228" s="98">
        <v>0.78590000000000004</v>
      </c>
      <c r="K228" s="99">
        <f t="shared" ref="K228:K237" si="36">J228*1000</f>
        <v>785.90000000000009</v>
      </c>
      <c r="L228" s="100">
        <f t="shared" ref="L228:L237" si="37">K228/$O$6</f>
        <v>994.8101265822786</v>
      </c>
    </row>
    <row r="229" spans="3:16" x14ac:dyDescent="0.5">
      <c r="C229" s="95"/>
      <c r="D229" s="125"/>
      <c r="E229" s="122"/>
      <c r="F229" s="122"/>
      <c r="I229" s="81" t="s">
        <v>342</v>
      </c>
      <c r="J229" s="98">
        <v>0.78539999999999999</v>
      </c>
      <c r="K229" s="99">
        <f t="shared" si="36"/>
        <v>785.4</v>
      </c>
      <c r="L229" s="100">
        <f t="shared" si="37"/>
        <v>994.17721518987332</v>
      </c>
      <c r="N229" s="58" t="s">
        <v>82</v>
      </c>
      <c r="O229" s="101" t="s">
        <v>20</v>
      </c>
      <c r="P229" s="102"/>
    </row>
    <row r="230" spans="3:16" x14ac:dyDescent="0.5">
      <c r="C230" s="95"/>
      <c r="D230" s="125"/>
      <c r="E230" s="122"/>
      <c r="F230" s="122"/>
      <c r="I230" s="81" t="s">
        <v>355</v>
      </c>
      <c r="J230" s="98">
        <v>0.78569999999999995</v>
      </c>
      <c r="K230" s="99">
        <f t="shared" si="36"/>
        <v>785.69999999999993</v>
      </c>
      <c r="L230" s="100">
        <f t="shared" si="37"/>
        <v>994.55696202531635</v>
      </c>
      <c r="N230" s="103" t="s">
        <v>85</v>
      </c>
      <c r="O230" s="104" t="s">
        <v>86</v>
      </c>
      <c r="P230" s="105"/>
    </row>
    <row r="231" spans="3:16" x14ac:dyDescent="0.5">
      <c r="C231" s="95"/>
      <c r="D231" s="125"/>
      <c r="E231" s="122"/>
      <c r="F231" s="122"/>
      <c r="I231" s="81" t="s">
        <v>425</v>
      </c>
      <c r="J231" s="98">
        <v>0.78400000000000003</v>
      </c>
      <c r="K231" s="99">
        <f t="shared" si="36"/>
        <v>784</v>
      </c>
      <c r="L231" s="100">
        <f t="shared" si="37"/>
        <v>992.40506329113919</v>
      </c>
    </row>
    <row r="232" spans="3:16" x14ac:dyDescent="0.5">
      <c r="C232" s="95"/>
      <c r="D232" s="125"/>
      <c r="E232" s="122"/>
      <c r="F232" s="122"/>
      <c r="I232" s="81" t="s">
        <v>426</v>
      </c>
      <c r="J232" s="98">
        <v>0.78300000000000003</v>
      </c>
      <c r="K232" s="99">
        <f t="shared" si="36"/>
        <v>783</v>
      </c>
      <c r="L232" s="100">
        <f t="shared" si="37"/>
        <v>991.13924050632909</v>
      </c>
      <c r="N232" s="62"/>
    </row>
    <row r="233" spans="3:16" x14ac:dyDescent="0.5">
      <c r="C233" s="95"/>
      <c r="D233" s="125"/>
      <c r="E233" s="122"/>
      <c r="F233" s="122"/>
      <c r="I233" s="81" t="s">
        <v>427</v>
      </c>
      <c r="J233" s="98">
        <v>0.78410000000000002</v>
      </c>
      <c r="K233" s="99">
        <f t="shared" si="36"/>
        <v>784.1</v>
      </c>
      <c r="L233" s="100">
        <f t="shared" si="37"/>
        <v>992.5316455696202</v>
      </c>
    </row>
    <row r="234" spans="3:16" x14ac:dyDescent="0.5">
      <c r="C234" s="95"/>
      <c r="D234" s="125"/>
      <c r="E234" s="122"/>
      <c r="F234" s="122"/>
      <c r="I234" s="81" t="s">
        <v>405</v>
      </c>
      <c r="J234" s="98">
        <v>0.78490000000000004</v>
      </c>
      <c r="K234" s="99">
        <f t="shared" si="36"/>
        <v>784.90000000000009</v>
      </c>
      <c r="L234" s="100">
        <f t="shared" si="37"/>
        <v>993.54430379746839</v>
      </c>
    </row>
    <row r="235" spans="3:16" x14ac:dyDescent="0.5">
      <c r="C235" s="95"/>
      <c r="D235" s="125"/>
      <c r="E235" s="122"/>
      <c r="F235" s="122"/>
      <c r="I235" s="81" t="s">
        <v>427</v>
      </c>
      <c r="J235" s="98">
        <v>0.78410000000000002</v>
      </c>
      <c r="K235" s="99">
        <f t="shared" si="36"/>
        <v>784.1</v>
      </c>
      <c r="L235" s="100">
        <f t="shared" si="37"/>
        <v>992.5316455696202</v>
      </c>
    </row>
    <row r="236" spans="3:16" x14ac:dyDescent="0.5">
      <c r="C236" s="95"/>
      <c r="D236" s="125"/>
      <c r="E236" s="122"/>
      <c r="F236" s="122"/>
      <c r="I236" s="81" t="s">
        <v>403</v>
      </c>
      <c r="J236" s="98">
        <v>0.78459999999999996</v>
      </c>
      <c r="K236" s="99">
        <f t="shared" si="36"/>
        <v>784.59999999999991</v>
      </c>
      <c r="L236" s="100">
        <f t="shared" si="37"/>
        <v>993.16455696202513</v>
      </c>
    </row>
    <row r="237" spans="3:16" x14ac:dyDescent="0.5">
      <c r="C237" s="95"/>
      <c r="D237" s="125"/>
      <c r="E237" s="122"/>
      <c r="F237" s="122"/>
      <c r="I237" s="110" t="s">
        <v>405</v>
      </c>
      <c r="J237" s="107">
        <v>0.78490000000000004</v>
      </c>
      <c r="K237" s="108">
        <f t="shared" si="36"/>
        <v>784.90000000000009</v>
      </c>
      <c r="L237" s="109">
        <f t="shared" si="37"/>
        <v>993.54430379746839</v>
      </c>
    </row>
    <row r="238" spans="3:16" x14ac:dyDescent="0.5">
      <c r="C238" s="95"/>
      <c r="D238" s="119"/>
      <c r="E238" s="126"/>
      <c r="F238" s="122"/>
      <c r="I238" s="81" t="s">
        <v>93</v>
      </c>
      <c r="J238" s="111"/>
      <c r="K238" s="111" t="s">
        <v>94</v>
      </c>
      <c r="L238" s="83">
        <f>L225-$K$4</f>
        <v>-6.759493670885945</v>
      </c>
    </row>
    <row r="239" spans="3:16" x14ac:dyDescent="0.5">
      <c r="C239" s="95"/>
      <c r="D239" s="119"/>
      <c r="E239" s="126"/>
      <c r="F239" s="122"/>
      <c r="I239" s="81" t="s">
        <v>93</v>
      </c>
      <c r="J239" s="111"/>
      <c r="K239" s="111" t="s">
        <v>95</v>
      </c>
      <c r="L239" s="83">
        <f>(100*(L225-$K$4))/L225</f>
        <v>-0.68054953737923374</v>
      </c>
    </row>
    <row r="240" spans="3:16" x14ac:dyDescent="0.5">
      <c r="C240" s="95"/>
      <c r="D240" s="119"/>
      <c r="E240" s="126"/>
      <c r="F240" s="123"/>
      <c r="I240" s="81" t="s">
        <v>96</v>
      </c>
      <c r="J240" s="111"/>
      <c r="K240" s="111" t="s">
        <v>94</v>
      </c>
      <c r="L240" s="83">
        <f>_xlfn.STDEV.S(L228:L237)</f>
        <v>1.1246130800984262</v>
      </c>
    </row>
    <row r="241" spans="2:16" x14ac:dyDescent="0.5">
      <c r="C241" s="95"/>
      <c r="D241" s="119"/>
      <c r="E241" s="126"/>
      <c r="F241" s="123"/>
      <c r="I241" s="81" t="s">
        <v>96</v>
      </c>
      <c r="J241" s="111"/>
      <c r="K241" s="111" t="s">
        <v>95</v>
      </c>
      <c r="L241" s="83">
        <f>100*(L226/L225)</f>
        <v>0.11322666292123425</v>
      </c>
    </row>
    <row r="242" spans="2:16" x14ac:dyDescent="0.5">
      <c r="C242" s="95"/>
      <c r="D242" s="119"/>
      <c r="E242" s="127"/>
      <c r="F242" s="122"/>
      <c r="I242" s="110" t="s">
        <v>97</v>
      </c>
      <c r="J242" s="112"/>
      <c r="K242" s="112" t="s">
        <v>94</v>
      </c>
      <c r="L242" s="113">
        <f>ABS(L238)+2*L240</f>
        <v>9.0087198310827965</v>
      </c>
    </row>
    <row r="244" spans="2:16" x14ac:dyDescent="0.5">
      <c r="C244" s="114"/>
      <c r="D244" s="115"/>
      <c r="E244" s="116"/>
      <c r="F244" s="116"/>
      <c r="G244" s="62"/>
      <c r="H244" s="57">
        <v>20</v>
      </c>
      <c r="I244" s="58" t="s">
        <v>439</v>
      </c>
      <c r="J244" s="59"/>
      <c r="K244" s="60"/>
      <c r="L244" s="61"/>
      <c r="N244" s="63" t="s">
        <v>66</v>
      </c>
      <c r="O244" s="64" t="s">
        <v>40</v>
      </c>
      <c r="P244" s="65"/>
    </row>
    <row r="245" spans="2:16" x14ac:dyDescent="0.5">
      <c r="B245" s="66"/>
      <c r="C245" s="95"/>
      <c r="D245" s="115"/>
      <c r="E245" s="116"/>
      <c r="F245" s="116"/>
      <c r="G245" s="62"/>
      <c r="H245" s="71"/>
      <c r="I245" s="67" t="s">
        <v>69</v>
      </c>
      <c r="J245" s="68"/>
      <c r="K245" s="69"/>
      <c r="L245" s="70"/>
      <c r="N245" s="72"/>
      <c r="O245" s="73" t="s">
        <v>316</v>
      </c>
      <c r="P245" s="74"/>
    </row>
    <row r="246" spans="2:16" x14ac:dyDescent="0.5">
      <c r="C246" s="118"/>
      <c r="D246" s="114"/>
      <c r="E246" s="119"/>
      <c r="F246" s="120"/>
      <c r="G246" s="62"/>
      <c r="H246" s="71"/>
      <c r="I246" s="76" t="s">
        <v>150</v>
      </c>
      <c r="J246" s="77"/>
      <c r="K246" s="78">
        <v>1000</v>
      </c>
      <c r="L246" s="79">
        <f>L247/K246</f>
        <v>0.98783544303797466</v>
      </c>
      <c r="N246" s="72"/>
      <c r="O246" s="80" t="s">
        <v>317</v>
      </c>
      <c r="P246" s="74"/>
    </row>
    <row r="247" spans="2:16" x14ac:dyDescent="0.5">
      <c r="C247" s="95"/>
      <c r="D247" s="95"/>
      <c r="E247" s="121"/>
      <c r="F247" s="122"/>
      <c r="I247" s="81" t="s">
        <v>72</v>
      </c>
      <c r="K247" s="82"/>
      <c r="L247" s="85">
        <f>AVERAGE(L250:L259)</f>
        <v>987.83544303797464</v>
      </c>
      <c r="N247" s="72"/>
      <c r="O247" s="73" t="s">
        <v>318</v>
      </c>
      <c r="P247" s="74"/>
    </row>
    <row r="248" spans="2:16" x14ac:dyDescent="0.5">
      <c r="C248" s="95"/>
      <c r="D248" s="95"/>
      <c r="E248" s="123"/>
      <c r="F248" s="123"/>
      <c r="I248" s="81" t="s">
        <v>74</v>
      </c>
      <c r="K248" s="99"/>
      <c r="L248" s="87">
        <f>_xlfn.STDEV.S(L250:L259)</f>
        <v>2.0397254668361975</v>
      </c>
      <c r="N248" s="72" t="s">
        <v>169</v>
      </c>
      <c r="O248" s="143">
        <v>0.79</v>
      </c>
      <c r="P248" s="74" t="s">
        <v>76</v>
      </c>
    </row>
    <row r="249" spans="2:16" x14ac:dyDescent="0.5">
      <c r="C249" s="95"/>
      <c r="D249" s="119"/>
      <c r="E249" s="124"/>
      <c r="F249" s="124"/>
      <c r="G249" s="95"/>
      <c r="H249" s="96"/>
      <c r="I249" s="91"/>
      <c r="J249" s="92" t="s">
        <v>77</v>
      </c>
      <c r="K249" s="93" t="s">
        <v>78</v>
      </c>
      <c r="L249" s="94" t="s">
        <v>79</v>
      </c>
      <c r="N249" s="88" t="s">
        <v>170</v>
      </c>
      <c r="O249" s="148">
        <v>0.79100000000000004</v>
      </c>
      <c r="P249" s="90" t="s">
        <v>76</v>
      </c>
    </row>
    <row r="250" spans="2:16" x14ac:dyDescent="0.5">
      <c r="C250" s="95"/>
      <c r="D250" s="125"/>
      <c r="E250" s="122"/>
      <c r="F250" s="122"/>
      <c r="I250" s="81" t="s">
        <v>428</v>
      </c>
      <c r="J250" s="98">
        <v>0.78349999999999997</v>
      </c>
      <c r="K250" s="99">
        <f t="shared" ref="K250:K259" si="38">J250*1000</f>
        <v>783.5</v>
      </c>
      <c r="L250" s="100">
        <f t="shared" ref="L250:L259" si="39">K250/$O$6</f>
        <v>991.77215189873414</v>
      </c>
    </row>
    <row r="251" spans="2:16" x14ac:dyDescent="0.5">
      <c r="C251" s="95"/>
      <c r="D251" s="125"/>
      <c r="E251" s="122"/>
      <c r="F251" s="122"/>
      <c r="I251" s="81" t="s">
        <v>429</v>
      </c>
      <c r="J251" s="98">
        <v>0.78310000000000002</v>
      </c>
      <c r="K251" s="99">
        <f t="shared" si="38"/>
        <v>783.1</v>
      </c>
      <c r="L251" s="100">
        <f t="shared" si="39"/>
        <v>991.2658227848101</v>
      </c>
      <c r="N251" s="58" t="s">
        <v>82</v>
      </c>
      <c r="O251" s="101" t="s">
        <v>20</v>
      </c>
      <c r="P251" s="102"/>
    </row>
    <row r="252" spans="2:16" x14ac:dyDescent="0.5">
      <c r="C252" s="95"/>
      <c r="D252" s="125"/>
      <c r="E252" s="122"/>
      <c r="F252" s="122"/>
      <c r="I252" s="81" t="s">
        <v>430</v>
      </c>
      <c r="J252" s="98">
        <v>0.78</v>
      </c>
      <c r="K252" s="99">
        <f t="shared" si="38"/>
        <v>780</v>
      </c>
      <c r="L252" s="100">
        <f t="shared" si="39"/>
        <v>987.34177215189868</v>
      </c>
      <c r="N252" s="103" t="s">
        <v>85</v>
      </c>
      <c r="O252" s="104" t="s">
        <v>102</v>
      </c>
      <c r="P252" s="105"/>
    </row>
    <row r="253" spans="2:16" x14ac:dyDescent="0.5">
      <c r="C253" s="95"/>
      <c r="D253" s="125"/>
      <c r="E253" s="122"/>
      <c r="F253" s="122"/>
      <c r="I253" s="81" t="s">
        <v>431</v>
      </c>
      <c r="J253" s="98">
        <v>0.78049999999999997</v>
      </c>
      <c r="K253" s="99">
        <f t="shared" si="38"/>
        <v>780.5</v>
      </c>
      <c r="L253" s="100">
        <f t="shared" si="39"/>
        <v>987.97468354430373</v>
      </c>
    </row>
    <row r="254" spans="2:16" x14ac:dyDescent="0.5">
      <c r="C254" s="95"/>
      <c r="D254" s="125"/>
      <c r="E254" s="122"/>
      <c r="F254" s="122"/>
      <c r="I254" s="81" t="s">
        <v>340</v>
      </c>
      <c r="J254" s="98">
        <v>0.77949999999999997</v>
      </c>
      <c r="K254" s="99">
        <f t="shared" si="38"/>
        <v>779.5</v>
      </c>
      <c r="L254" s="100">
        <f t="shared" si="39"/>
        <v>986.70886075949363</v>
      </c>
      <c r="N254" s="62"/>
    </row>
    <row r="255" spans="2:16" x14ac:dyDescent="0.5">
      <c r="C255" s="95"/>
      <c r="D255" s="125"/>
      <c r="E255" s="122"/>
      <c r="F255" s="122"/>
      <c r="I255" s="81" t="s">
        <v>432</v>
      </c>
      <c r="J255" s="98">
        <v>0.78010000000000002</v>
      </c>
      <c r="K255" s="99">
        <f t="shared" si="38"/>
        <v>780.1</v>
      </c>
      <c r="L255" s="100">
        <f t="shared" si="39"/>
        <v>987.46835443037969</v>
      </c>
    </row>
    <row r="256" spans="2:16" x14ac:dyDescent="0.5">
      <c r="C256" s="95"/>
      <c r="D256" s="125"/>
      <c r="E256" s="122"/>
      <c r="F256" s="122"/>
      <c r="I256" s="81" t="s">
        <v>433</v>
      </c>
      <c r="J256" s="98">
        <v>0.77990000000000004</v>
      </c>
      <c r="K256" s="99">
        <f t="shared" si="38"/>
        <v>779.90000000000009</v>
      </c>
      <c r="L256" s="100">
        <f t="shared" si="39"/>
        <v>987.21518987341778</v>
      </c>
    </row>
    <row r="257" spans="2:15" x14ac:dyDescent="0.5">
      <c r="C257" s="95"/>
      <c r="D257" s="125"/>
      <c r="E257" s="122"/>
      <c r="F257" s="122"/>
      <c r="I257" s="81" t="s">
        <v>434</v>
      </c>
      <c r="J257" s="98">
        <v>0.77929999999999999</v>
      </c>
      <c r="K257" s="99">
        <f t="shared" si="38"/>
        <v>779.3</v>
      </c>
      <c r="L257" s="100">
        <f t="shared" si="39"/>
        <v>986.4556962025315</v>
      </c>
    </row>
    <row r="258" spans="2:15" x14ac:dyDescent="0.5">
      <c r="C258" s="95"/>
      <c r="D258" s="125"/>
      <c r="E258" s="122"/>
      <c r="F258" s="122"/>
      <c r="I258" s="81" t="s">
        <v>435</v>
      </c>
      <c r="J258" s="98">
        <v>0.77890000000000004</v>
      </c>
      <c r="K258" s="99">
        <f t="shared" si="38"/>
        <v>778.90000000000009</v>
      </c>
      <c r="L258" s="100">
        <f t="shared" si="39"/>
        <v>985.94936708860769</v>
      </c>
    </row>
    <row r="259" spans="2:15" x14ac:dyDescent="0.5">
      <c r="C259" s="95"/>
      <c r="D259" s="125"/>
      <c r="E259" s="122"/>
      <c r="F259" s="122"/>
      <c r="I259" s="110" t="s">
        <v>436</v>
      </c>
      <c r="J259" s="107">
        <v>0.77910000000000001</v>
      </c>
      <c r="K259" s="108">
        <f t="shared" si="38"/>
        <v>779.1</v>
      </c>
      <c r="L259" s="109">
        <f t="shared" si="39"/>
        <v>986.20253164556959</v>
      </c>
    </row>
    <row r="260" spans="2:15" x14ac:dyDescent="0.5">
      <c r="C260" s="95"/>
      <c r="D260" s="119"/>
      <c r="E260" s="126"/>
      <c r="F260" s="122"/>
      <c r="I260" s="81" t="s">
        <v>93</v>
      </c>
      <c r="J260" s="111"/>
      <c r="K260" s="111" t="s">
        <v>94</v>
      </c>
      <c r="L260" s="83">
        <f>L247-$K$4</f>
        <v>-12.164556962025358</v>
      </c>
    </row>
    <row r="261" spans="2:15" x14ac:dyDescent="0.5">
      <c r="C261" s="95"/>
      <c r="D261" s="119"/>
      <c r="E261" s="126"/>
      <c r="F261" s="122"/>
      <c r="I261" s="81" t="s">
        <v>93</v>
      </c>
      <c r="J261" s="111"/>
      <c r="K261" s="111" t="s">
        <v>95</v>
      </c>
      <c r="L261" s="83">
        <f>(100*(L247-$K$4))/L247</f>
        <v>-1.2314355642691517</v>
      </c>
    </row>
    <row r="262" spans="2:15" x14ac:dyDescent="0.5">
      <c r="C262" s="95"/>
      <c r="D262" s="119"/>
      <c r="E262" s="126"/>
      <c r="F262" s="123"/>
      <c r="I262" s="81" t="s">
        <v>96</v>
      </c>
      <c r="J262" s="111"/>
      <c r="K262" s="111" t="s">
        <v>94</v>
      </c>
      <c r="L262" s="83">
        <f>_xlfn.STDEV.S(L250:L259)</f>
        <v>2.0397254668361975</v>
      </c>
    </row>
    <row r="263" spans="2:15" x14ac:dyDescent="0.5">
      <c r="C263" s="95"/>
      <c r="D263" s="119"/>
      <c r="E263" s="126"/>
      <c r="F263" s="123"/>
      <c r="I263" s="81" t="s">
        <v>96</v>
      </c>
      <c r="J263" s="111"/>
      <c r="K263" s="111" t="s">
        <v>95</v>
      </c>
      <c r="L263" s="83">
        <f>100*(L248/L247)</f>
        <v>0.20648433716482736</v>
      </c>
    </row>
    <row r="264" spans="2:15" x14ac:dyDescent="0.5">
      <c r="C264" s="95"/>
      <c r="D264" s="119"/>
      <c r="E264" s="127"/>
      <c r="F264" s="122"/>
      <c r="I264" s="110" t="s">
        <v>97</v>
      </c>
      <c r="J264" s="112"/>
      <c r="K264" s="112" t="s">
        <v>94</v>
      </c>
      <c r="L264" s="113">
        <f>ABS(L260)+2*L262</f>
        <v>16.244007895697752</v>
      </c>
    </row>
    <row r="266" spans="2:15" x14ac:dyDescent="0.5">
      <c r="B266" s="66"/>
      <c r="C266" s="62"/>
      <c r="D266" s="129"/>
      <c r="E266" s="130"/>
      <c r="F266" s="131"/>
      <c r="G266" s="62"/>
      <c r="H266" s="66"/>
      <c r="I266" s="62"/>
      <c r="J266" s="129"/>
      <c r="K266" s="130"/>
      <c r="L266" s="131"/>
      <c r="N266" s="62"/>
    </row>
    <row r="267" spans="2:15" x14ac:dyDescent="0.5">
      <c r="B267" s="66"/>
      <c r="D267" s="129"/>
      <c r="E267" s="130"/>
      <c r="F267" s="130"/>
      <c r="G267" s="62"/>
      <c r="H267" s="71"/>
      <c r="J267" s="129"/>
      <c r="K267" s="130"/>
      <c r="L267" s="130"/>
    </row>
    <row r="268" spans="2:15" x14ac:dyDescent="0.5">
      <c r="C268" s="132"/>
      <c r="D268" s="62"/>
      <c r="E268" s="111"/>
      <c r="F268" s="133"/>
      <c r="G268" s="62"/>
      <c r="H268" s="71"/>
      <c r="I268" s="132"/>
      <c r="J268" s="62"/>
      <c r="K268" s="111"/>
      <c r="L268" s="133"/>
      <c r="O268" s="134"/>
    </row>
    <row r="269" spans="2:15" x14ac:dyDescent="0.5">
      <c r="E269" s="82"/>
      <c r="F269" s="99"/>
      <c r="K269" s="82"/>
      <c r="L269" s="82"/>
    </row>
    <row r="270" spans="2:15" x14ac:dyDescent="0.5">
      <c r="E270" s="86"/>
      <c r="F270" s="86"/>
      <c r="K270" s="99"/>
      <c r="L270" s="86"/>
      <c r="O270" s="86"/>
    </row>
    <row r="271" spans="2:15" x14ac:dyDescent="0.5">
      <c r="C271" s="135"/>
      <c r="D271" s="136"/>
      <c r="E271" s="137"/>
      <c r="F271" s="137"/>
      <c r="G271" s="95"/>
      <c r="H271" s="96"/>
      <c r="I271" s="135"/>
      <c r="J271" s="136"/>
      <c r="K271" s="137"/>
      <c r="L271" s="137"/>
      <c r="O271" s="111"/>
    </row>
    <row r="272" spans="2:15" x14ac:dyDescent="0.5">
      <c r="D272" s="98"/>
      <c r="E272" s="99"/>
      <c r="F272" s="99"/>
      <c r="J272" s="98"/>
      <c r="K272" s="99"/>
      <c r="L272" s="99"/>
    </row>
    <row r="273" spans="2:14" x14ac:dyDescent="0.5">
      <c r="D273" s="98"/>
      <c r="E273" s="99"/>
      <c r="F273" s="99"/>
      <c r="J273" s="98"/>
      <c r="K273" s="99"/>
      <c r="L273" s="99"/>
      <c r="N273" s="62"/>
    </row>
    <row r="274" spans="2:14" x14ac:dyDescent="0.5">
      <c r="D274" s="98"/>
      <c r="E274" s="99"/>
      <c r="F274" s="99"/>
      <c r="J274" s="98"/>
      <c r="K274" s="99"/>
      <c r="L274" s="99"/>
      <c r="N274" s="62"/>
    </row>
    <row r="275" spans="2:14" x14ac:dyDescent="0.5">
      <c r="D275" s="98"/>
      <c r="E275" s="99"/>
      <c r="F275" s="99"/>
      <c r="J275" s="98"/>
      <c r="K275" s="99"/>
      <c r="L275" s="99"/>
    </row>
    <row r="276" spans="2:14" x14ac:dyDescent="0.5">
      <c r="D276" s="98"/>
      <c r="E276" s="99"/>
      <c r="F276" s="99"/>
      <c r="J276" s="98"/>
      <c r="K276" s="99"/>
      <c r="L276" s="99"/>
      <c r="N276" s="62"/>
    </row>
    <row r="277" spans="2:14" x14ac:dyDescent="0.5">
      <c r="D277" s="98"/>
      <c r="E277" s="99"/>
      <c r="F277" s="99"/>
      <c r="J277" s="98"/>
      <c r="K277" s="99"/>
      <c r="L277" s="99"/>
    </row>
    <row r="278" spans="2:14" x14ac:dyDescent="0.5">
      <c r="D278" s="98"/>
      <c r="E278" s="99"/>
      <c r="F278" s="99"/>
      <c r="J278" s="98"/>
      <c r="K278" s="99"/>
      <c r="L278" s="99"/>
    </row>
    <row r="279" spans="2:14" x14ac:dyDescent="0.5">
      <c r="D279" s="98"/>
      <c r="E279" s="99"/>
      <c r="F279" s="99"/>
      <c r="J279" s="98"/>
      <c r="K279" s="99"/>
      <c r="L279" s="99"/>
    </row>
    <row r="280" spans="2:14" x14ac:dyDescent="0.5">
      <c r="D280" s="98"/>
      <c r="E280" s="99"/>
      <c r="F280" s="99"/>
      <c r="J280" s="98"/>
      <c r="K280" s="99"/>
      <c r="L280" s="99"/>
    </row>
    <row r="281" spans="2:14" x14ac:dyDescent="0.5">
      <c r="D281" s="98"/>
      <c r="E281" s="99"/>
      <c r="F281" s="99"/>
      <c r="J281" s="98"/>
      <c r="K281" s="99"/>
      <c r="L281" s="99"/>
    </row>
    <row r="282" spans="2:14" x14ac:dyDescent="0.5">
      <c r="D282" s="111"/>
      <c r="E282" s="111"/>
      <c r="F282" s="99"/>
      <c r="J282" s="111"/>
      <c r="K282" s="111"/>
      <c r="L282" s="99"/>
    </row>
    <row r="283" spans="2:14" x14ac:dyDescent="0.5">
      <c r="D283" s="111"/>
      <c r="E283" s="111"/>
      <c r="F283" s="99"/>
      <c r="J283" s="111"/>
      <c r="K283" s="111"/>
      <c r="L283" s="99"/>
    </row>
    <row r="284" spans="2:14" x14ac:dyDescent="0.5">
      <c r="D284" s="111"/>
      <c r="E284" s="111"/>
      <c r="F284" s="99"/>
      <c r="J284" s="111"/>
      <c r="K284" s="111"/>
      <c r="L284" s="99"/>
    </row>
    <row r="285" spans="2:14" x14ac:dyDescent="0.5">
      <c r="D285" s="111"/>
      <c r="E285" s="111"/>
      <c r="F285" s="99"/>
      <c r="J285" s="111"/>
      <c r="K285" s="111"/>
      <c r="L285" s="99"/>
    </row>
    <row r="286" spans="2:14" x14ac:dyDescent="0.5">
      <c r="D286" s="111"/>
      <c r="E286" s="111"/>
      <c r="F286" s="99"/>
      <c r="J286" s="111"/>
      <c r="K286" s="111"/>
      <c r="L286" s="99"/>
    </row>
    <row r="288" spans="2:14" x14ac:dyDescent="0.5">
      <c r="B288" s="66"/>
      <c r="C288" s="62"/>
      <c r="D288" s="129"/>
      <c r="E288" s="130"/>
      <c r="F288" s="131"/>
      <c r="G288" s="62"/>
      <c r="H288" s="66"/>
      <c r="I288" s="62"/>
      <c r="J288" s="129"/>
      <c r="K288" s="130"/>
      <c r="L288" s="131"/>
      <c r="N288" s="62"/>
    </row>
    <row r="289" spans="2:15" x14ac:dyDescent="0.5">
      <c r="B289" s="66"/>
      <c r="D289" s="129"/>
      <c r="E289" s="130"/>
      <c r="F289" s="130"/>
      <c r="G289" s="62"/>
      <c r="H289" s="71"/>
      <c r="J289" s="129"/>
      <c r="K289" s="130"/>
      <c r="L289" s="130"/>
    </row>
    <row r="290" spans="2:15" x14ac:dyDescent="0.5">
      <c r="C290" s="132"/>
      <c r="D290" s="62"/>
      <c r="E290" s="111"/>
      <c r="F290" s="133"/>
      <c r="G290" s="62"/>
      <c r="H290" s="71"/>
      <c r="I290" s="132"/>
      <c r="J290" s="62"/>
      <c r="K290" s="111"/>
      <c r="L290" s="133"/>
      <c r="O290" s="134"/>
    </row>
    <row r="291" spans="2:15" x14ac:dyDescent="0.5">
      <c r="E291" s="82"/>
      <c r="F291" s="99"/>
      <c r="K291" s="82"/>
      <c r="L291" s="82"/>
    </row>
    <row r="292" spans="2:15" x14ac:dyDescent="0.5">
      <c r="E292" s="86"/>
      <c r="F292" s="86"/>
      <c r="K292" s="99"/>
      <c r="L292" s="86"/>
      <c r="O292" s="86"/>
    </row>
    <row r="293" spans="2:15" x14ac:dyDescent="0.5">
      <c r="C293" s="135"/>
      <c r="D293" s="136"/>
      <c r="E293" s="137"/>
      <c r="F293" s="137"/>
      <c r="G293" s="95"/>
      <c r="H293" s="96"/>
      <c r="I293" s="135"/>
      <c r="J293" s="136"/>
      <c r="K293" s="137"/>
      <c r="L293" s="137"/>
      <c r="O293" s="111"/>
    </row>
    <row r="294" spans="2:15" x14ac:dyDescent="0.5">
      <c r="D294" s="98"/>
      <c r="E294" s="99"/>
      <c r="F294" s="99"/>
      <c r="J294" s="98"/>
      <c r="K294" s="99"/>
      <c r="L294" s="99"/>
    </row>
    <row r="295" spans="2:15" x14ac:dyDescent="0.5">
      <c r="D295" s="98"/>
      <c r="E295" s="99"/>
      <c r="F295" s="99"/>
      <c r="J295" s="98"/>
      <c r="K295" s="99"/>
      <c r="L295" s="99"/>
      <c r="N295" s="62"/>
    </row>
    <row r="296" spans="2:15" x14ac:dyDescent="0.5">
      <c r="D296" s="98"/>
      <c r="E296" s="99"/>
      <c r="F296" s="99"/>
      <c r="J296" s="98"/>
      <c r="K296" s="99"/>
      <c r="L296" s="99"/>
      <c r="N296" s="62"/>
    </row>
    <row r="297" spans="2:15" x14ac:dyDescent="0.5">
      <c r="D297" s="98"/>
      <c r="E297" s="99"/>
      <c r="F297" s="99"/>
      <c r="J297" s="98"/>
      <c r="K297" s="99"/>
      <c r="L297" s="99"/>
    </row>
    <row r="298" spans="2:15" x14ac:dyDescent="0.5">
      <c r="D298" s="98"/>
      <c r="E298" s="99"/>
      <c r="F298" s="99"/>
      <c r="J298" s="98"/>
      <c r="K298" s="99"/>
      <c r="L298" s="99"/>
      <c r="N298" s="62"/>
    </row>
    <row r="299" spans="2:15" x14ac:dyDescent="0.5">
      <c r="D299" s="98"/>
      <c r="E299" s="99"/>
      <c r="F299" s="99"/>
      <c r="J299" s="98"/>
      <c r="K299" s="99"/>
      <c r="L299" s="99"/>
    </row>
    <row r="300" spans="2:15" x14ac:dyDescent="0.5">
      <c r="D300" s="98"/>
      <c r="E300" s="99"/>
      <c r="F300" s="99"/>
      <c r="J300" s="98"/>
      <c r="K300" s="99"/>
      <c r="L300" s="99"/>
    </row>
    <row r="301" spans="2:15" x14ac:dyDescent="0.5">
      <c r="D301" s="98"/>
      <c r="E301" s="99"/>
      <c r="F301" s="99"/>
      <c r="J301" s="98"/>
      <c r="K301" s="99"/>
      <c r="L301" s="99"/>
    </row>
    <row r="302" spans="2:15" x14ac:dyDescent="0.5">
      <c r="D302" s="98"/>
      <c r="E302" s="99"/>
      <c r="F302" s="99"/>
      <c r="J302" s="98"/>
      <c r="K302" s="99"/>
      <c r="L302" s="99"/>
    </row>
    <row r="303" spans="2:15" x14ac:dyDescent="0.5">
      <c r="D303" s="98"/>
      <c r="E303" s="99"/>
      <c r="F303" s="99"/>
      <c r="J303" s="98"/>
      <c r="K303" s="99"/>
      <c r="L303" s="99"/>
    </row>
    <row r="304" spans="2:15" x14ac:dyDescent="0.5">
      <c r="D304" s="111"/>
      <c r="E304" s="111"/>
      <c r="F304" s="99"/>
      <c r="J304" s="111"/>
      <c r="K304" s="111"/>
      <c r="L304" s="99"/>
    </row>
    <row r="305" spans="2:15" x14ac:dyDescent="0.5">
      <c r="D305" s="111"/>
      <c r="E305" s="111"/>
      <c r="F305" s="99"/>
      <c r="J305" s="111"/>
      <c r="K305" s="111"/>
      <c r="L305" s="99"/>
    </row>
    <row r="306" spans="2:15" x14ac:dyDescent="0.5">
      <c r="D306" s="111"/>
      <c r="E306" s="111"/>
      <c r="F306" s="99"/>
      <c r="J306" s="111"/>
      <c r="K306" s="111"/>
      <c r="L306" s="99"/>
    </row>
    <row r="307" spans="2:15" x14ac:dyDescent="0.5">
      <c r="D307" s="111"/>
      <c r="E307" s="111"/>
      <c r="F307" s="99"/>
      <c r="J307" s="111"/>
      <c r="K307" s="111"/>
      <c r="L307" s="99"/>
    </row>
    <row r="308" spans="2:15" x14ac:dyDescent="0.5">
      <c r="D308" s="111"/>
      <c r="E308" s="111"/>
      <c r="F308" s="99"/>
      <c r="J308" s="111"/>
      <c r="K308" s="111"/>
      <c r="L308" s="99"/>
    </row>
    <row r="310" spans="2:15" x14ac:dyDescent="0.5">
      <c r="B310" s="66"/>
      <c r="C310" s="62"/>
      <c r="D310" s="129"/>
      <c r="E310" s="130"/>
      <c r="F310" s="131"/>
      <c r="G310" s="62"/>
      <c r="H310" s="66"/>
      <c r="I310" s="62"/>
      <c r="J310" s="129"/>
      <c r="K310" s="130"/>
      <c r="L310" s="131"/>
      <c r="N310" s="62"/>
    </row>
    <row r="311" spans="2:15" x14ac:dyDescent="0.5">
      <c r="B311" s="66"/>
      <c r="D311" s="129"/>
      <c r="E311" s="130"/>
      <c r="F311" s="130"/>
      <c r="G311" s="62"/>
      <c r="H311" s="71"/>
      <c r="J311" s="129"/>
      <c r="K311" s="130"/>
      <c r="L311" s="130"/>
    </row>
    <row r="312" spans="2:15" x14ac:dyDescent="0.5">
      <c r="C312" s="132"/>
      <c r="D312" s="62"/>
      <c r="E312" s="111"/>
      <c r="F312" s="133"/>
      <c r="G312" s="62"/>
      <c r="H312" s="71"/>
      <c r="I312" s="132"/>
      <c r="J312" s="62"/>
      <c r="K312" s="111"/>
      <c r="L312" s="133"/>
      <c r="O312" s="134"/>
    </row>
    <row r="313" spans="2:15" x14ac:dyDescent="0.5">
      <c r="E313" s="82"/>
      <c r="F313" s="99"/>
      <c r="K313" s="82"/>
      <c r="L313" s="82"/>
    </row>
    <row r="314" spans="2:15" x14ac:dyDescent="0.5">
      <c r="E314" s="86"/>
      <c r="F314" s="86"/>
      <c r="K314" s="99"/>
      <c r="L314" s="86"/>
      <c r="O314" s="86"/>
    </row>
    <row r="315" spans="2:15" x14ac:dyDescent="0.5">
      <c r="C315" s="135"/>
      <c r="D315" s="136"/>
      <c r="E315" s="137"/>
      <c r="F315" s="137"/>
      <c r="G315" s="95"/>
      <c r="H315" s="96"/>
      <c r="I315" s="135"/>
      <c r="J315" s="136"/>
      <c r="K315" s="137"/>
      <c r="L315" s="137"/>
      <c r="O315" s="111"/>
    </row>
    <row r="316" spans="2:15" x14ac:dyDescent="0.5">
      <c r="D316" s="98"/>
      <c r="E316" s="99"/>
      <c r="F316" s="99"/>
      <c r="J316" s="98"/>
      <c r="K316" s="99"/>
      <c r="L316" s="99"/>
    </row>
    <row r="317" spans="2:15" x14ac:dyDescent="0.5">
      <c r="D317" s="98"/>
      <c r="E317" s="99"/>
      <c r="F317" s="99"/>
      <c r="J317" s="98"/>
      <c r="K317" s="99"/>
      <c r="L317" s="99"/>
      <c r="N317" s="62"/>
    </row>
    <row r="318" spans="2:15" x14ac:dyDescent="0.5">
      <c r="D318" s="98"/>
      <c r="E318" s="99"/>
      <c r="F318" s="99"/>
      <c r="J318" s="98"/>
      <c r="K318" s="99"/>
      <c r="L318" s="99"/>
      <c r="N318" s="62"/>
    </row>
    <row r="319" spans="2:15" x14ac:dyDescent="0.5">
      <c r="D319" s="98"/>
      <c r="E319" s="99"/>
      <c r="F319" s="99"/>
      <c r="J319" s="98"/>
      <c r="K319" s="99"/>
      <c r="L319" s="99"/>
    </row>
    <row r="320" spans="2:15" x14ac:dyDescent="0.5">
      <c r="D320" s="98"/>
      <c r="E320" s="99"/>
      <c r="F320" s="99"/>
      <c r="J320" s="98"/>
      <c r="K320" s="99"/>
      <c r="L320" s="99"/>
      <c r="N320" s="62"/>
    </row>
    <row r="321" spans="2:15" x14ac:dyDescent="0.5">
      <c r="D321" s="98"/>
      <c r="E321" s="99"/>
      <c r="F321" s="99"/>
      <c r="J321" s="98"/>
      <c r="K321" s="99"/>
      <c r="L321" s="99"/>
    </row>
    <row r="322" spans="2:15" x14ac:dyDescent="0.5">
      <c r="D322" s="98"/>
      <c r="E322" s="99"/>
      <c r="F322" s="99"/>
      <c r="J322" s="98"/>
      <c r="K322" s="99"/>
      <c r="L322" s="99"/>
    </row>
    <row r="323" spans="2:15" x14ac:dyDescent="0.5">
      <c r="D323" s="98"/>
      <c r="E323" s="99"/>
      <c r="F323" s="99"/>
      <c r="J323" s="98"/>
      <c r="K323" s="99"/>
      <c r="L323" s="99"/>
    </row>
    <row r="324" spans="2:15" x14ac:dyDescent="0.5">
      <c r="D324" s="98"/>
      <c r="E324" s="99"/>
      <c r="F324" s="99"/>
      <c r="J324" s="98"/>
      <c r="K324" s="99"/>
      <c r="L324" s="99"/>
    </row>
    <row r="325" spans="2:15" x14ac:dyDescent="0.5">
      <c r="D325" s="98"/>
      <c r="E325" s="99"/>
      <c r="F325" s="99"/>
      <c r="J325" s="98"/>
      <c r="K325" s="99"/>
      <c r="L325" s="99"/>
    </row>
    <row r="326" spans="2:15" x14ac:dyDescent="0.5">
      <c r="D326" s="111"/>
      <c r="E326" s="111"/>
      <c r="F326" s="99"/>
      <c r="J326" s="111"/>
      <c r="K326" s="111"/>
      <c r="L326" s="99"/>
    </row>
    <row r="327" spans="2:15" x14ac:dyDescent="0.5">
      <c r="D327" s="111"/>
      <c r="E327" s="111"/>
      <c r="F327" s="99"/>
      <c r="J327" s="111"/>
      <c r="K327" s="111"/>
      <c r="L327" s="99"/>
    </row>
    <row r="328" spans="2:15" x14ac:dyDescent="0.5">
      <c r="D328" s="111"/>
      <c r="E328" s="111"/>
      <c r="F328" s="99"/>
      <c r="J328" s="111"/>
      <c r="K328" s="111"/>
      <c r="L328" s="99"/>
    </row>
    <row r="329" spans="2:15" x14ac:dyDescent="0.5">
      <c r="D329" s="111"/>
      <c r="E329" s="111"/>
      <c r="F329" s="99"/>
      <c r="J329" s="111"/>
      <c r="K329" s="111"/>
      <c r="L329" s="99"/>
    </row>
    <row r="330" spans="2:15" x14ac:dyDescent="0.5">
      <c r="D330" s="111"/>
      <c r="E330" s="111"/>
      <c r="F330" s="99"/>
      <c r="J330" s="111"/>
      <c r="K330" s="111"/>
      <c r="L330" s="99"/>
    </row>
    <row r="332" spans="2:15" x14ac:dyDescent="0.5">
      <c r="B332" s="66"/>
      <c r="C332" s="62"/>
      <c r="D332" s="129"/>
      <c r="E332" s="130"/>
      <c r="F332" s="131"/>
      <c r="G332" s="62"/>
      <c r="H332" s="66"/>
      <c r="I332" s="62"/>
      <c r="J332" s="129"/>
      <c r="K332" s="130"/>
      <c r="L332" s="131"/>
      <c r="N332" s="62"/>
    </row>
    <row r="333" spans="2:15" x14ac:dyDescent="0.5">
      <c r="B333" s="66"/>
      <c r="D333" s="129"/>
      <c r="E333" s="130"/>
      <c r="F333" s="130"/>
      <c r="G333" s="62"/>
      <c r="H333" s="71"/>
      <c r="J333" s="129"/>
      <c r="K333" s="130"/>
      <c r="L333" s="130"/>
    </row>
    <row r="334" spans="2:15" x14ac:dyDescent="0.5">
      <c r="C334" s="132"/>
      <c r="D334" s="62"/>
      <c r="E334" s="111"/>
      <c r="F334" s="133"/>
      <c r="G334" s="62"/>
      <c r="H334" s="71"/>
      <c r="I334" s="132"/>
      <c r="J334" s="62"/>
      <c r="K334" s="111"/>
      <c r="L334" s="133"/>
      <c r="O334" s="134"/>
    </row>
    <row r="335" spans="2:15" x14ac:dyDescent="0.5">
      <c r="E335" s="82"/>
      <c r="F335" s="99"/>
      <c r="K335" s="82"/>
      <c r="L335" s="82"/>
    </row>
    <row r="336" spans="2:15" x14ac:dyDescent="0.5">
      <c r="E336" s="86"/>
      <c r="F336" s="86"/>
      <c r="K336" s="99"/>
      <c r="L336" s="86"/>
      <c r="O336" s="86"/>
    </row>
    <row r="337" spans="3:15" x14ac:dyDescent="0.5">
      <c r="C337" s="135"/>
      <c r="D337" s="136"/>
      <c r="E337" s="137"/>
      <c r="F337" s="137"/>
      <c r="G337" s="95"/>
      <c r="H337" s="96"/>
      <c r="I337" s="135"/>
      <c r="J337" s="136"/>
      <c r="K337" s="137"/>
      <c r="L337" s="137"/>
      <c r="O337" s="111"/>
    </row>
    <row r="338" spans="3:15" x14ac:dyDescent="0.5">
      <c r="D338" s="98"/>
      <c r="E338" s="99"/>
      <c r="F338" s="99"/>
      <c r="J338" s="98"/>
      <c r="K338" s="99"/>
      <c r="L338" s="99"/>
    </row>
    <row r="339" spans="3:15" x14ac:dyDescent="0.5">
      <c r="D339" s="98"/>
      <c r="E339" s="99"/>
      <c r="F339" s="99"/>
      <c r="J339" s="98"/>
      <c r="K339" s="99"/>
      <c r="L339" s="99"/>
      <c r="N339" s="62"/>
    </row>
    <row r="340" spans="3:15" x14ac:dyDescent="0.5">
      <c r="D340" s="98"/>
      <c r="E340" s="99"/>
      <c r="F340" s="99"/>
      <c r="J340" s="98"/>
      <c r="K340" s="99"/>
      <c r="L340" s="99"/>
      <c r="N340" s="62"/>
    </row>
    <row r="341" spans="3:15" x14ac:dyDescent="0.5">
      <c r="D341" s="98"/>
      <c r="E341" s="99"/>
      <c r="F341" s="99"/>
      <c r="J341" s="98"/>
      <c r="K341" s="99"/>
      <c r="L341" s="99"/>
    </row>
    <row r="342" spans="3:15" x14ac:dyDescent="0.5">
      <c r="D342" s="98"/>
      <c r="E342" s="99"/>
      <c r="F342" s="99"/>
      <c r="J342" s="98"/>
      <c r="K342" s="99"/>
      <c r="L342" s="99"/>
      <c r="N342" s="62"/>
    </row>
    <row r="343" spans="3:15" x14ac:dyDescent="0.5">
      <c r="D343" s="98"/>
      <c r="E343" s="99"/>
      <c r="F343" s="99"/>
      <c r="J343" s="98"/>
      <c r="K343" s="99"/>
      <c r="L343" s="99"/>
    </row>
    <row r="344" spans="3:15" x14ac:dyDescent="0.5">
      <c r="D344" s="98"/>
      <c r="E344" s="99"/>
      <c r="F344" s="99"/>
      <c r="J344" s="98"/>
      <c r="K344" s="99"/>
      <c r="L344" s="99"/>
    </row>
    <row r="345" spans="3:15" x14ac:dyDescent="0.5">
      <c r="D345" s="98"/>
      <c r="E345" s="99"/>
      <c r="F345" s="99"/>
      <c r="J345" s="98"/>
      <c r="K345" s="99"/>
      <c r="L345" s="99"/>
    </row>
    <row r="346" spans="3:15" x14ac:dyDescent="0.5">
      <c r="D346" s="98"/>
      <c r="E346" s="99"/>
      <c r="F346" s="99"/>
      <c r="J346" s="98"/>
      <c r="K346" s="99"/>
      <c r="L346" s="99"/>
    </row>
    <row r="347" spans="3:15" x14ac:dyDescent="0.5">
      <c r="D347" s="98"/>
      <c r="E347" s="99"/>
      <c r="F347" s="99"/>
      <c r="J347" s="98"/>
      <c r="K347" s="99"/>
      <c r="L347" s="99"/>
    </row>
    <row r="348" spans="3:15" x14ac:dyDescent="0.5">
      <c r="D348" s="111"/>
      <c r="E348" s="111"/>
      <c r="F348" s="99"/>
      <c r="J348" s="111"/>
      <c r="K348" s="111"/>
      <c r="L348" s="99"/>
    </row>
    <row r="349" spans="3:15" x14ac:dyDescent="0.5">
      <c r="D349" s="111"/>
      <c r="E349" s="111"/>
      <c r="F349" s="99"/>
      <c r="J349" s="111"/>
      <c r="K349" s="111"/>
      <c r="L349" s="99"/>
    </row>
    <row r="350" spans="3:15" x14ac:dyDescent="0.5">
      <c r="D350" s="111"/>
      <c r="E350" s="111"/>
      <c r="F350" s="99"/>
      <c r="J350" s="111"/>
      <c r="K350" s="111"/>
      <c r="L350" s="99"/>
    </row>
    <row r="351" spans="3:15" x14ac:dyDescent="0.5">
      <c r="D351" s="111"/>
      <c r="E351" s="111"/>
      <c r="F351" s="99"/>
      <c r="J351" s="111"/>
      <c r="K351" s="111"/>
      <c r="L351" s="99"/>
    </row>
    <row r="352" spans="3:15" x14ac:dyDescent="0.5">
      <c r="D352" s="111"/>
      <c r="E352" s="111"/>
      <c r="F352" s="99"/>
      <c r="J352" s="111"/>
      <c r="K352" s="111"/>
      <c r="L352" s="99"/>
    </row>
    <row r="354" spans="2:15" x14ac:dyDescent="0.5">
      <c r="C354" s="114"/>
      <c r="D354" s="115"/>
      <c r="E354" s="116"/>
      <c r="F354" s="116"/>
      <c r="G354" s="62"/>
      <c r="H354" s="66"/>
      <c r="I354" s="62"/>
      <c r="J354" s="129"/>
      <c r="K354" s="130"/>
      <c r="L354" s="131"/>
      <c r="N354" s="62"/>
    </row>
    <row r="355" spans="2:15" x14ac:dyDescent="0.5">
      <c r="B355" s="66"/>
      <c r="C355" s="95"/>
      <c r="D355" s="115"/>
      <c r="E355" s="116"/>
      <c r="F355" s="116"/>
      <c r="G355" s="62"/>
      <c r="H355" s="71"/>
      <c r="J355" s="129"/>
      <c r="K355" s="130"/>
      <c r="L355" s="130"/>
    </row>
    <row r="356" spans="2:15" x14ac:dyDescent="0.5">
      <c r="C356" s="118"/>
      <c r="D356" s="114"/>
      <c r="E356" s="119"/>
      <c r="F356" s="120"/>
      <c r="G356" s="62"/>
      <c r="H356" s="71"/>
      <c r="I356" s="132"/>
      <c r="J356" s="62"/>
      <c r="K356" s="111"/>
      <c r="L356" s="133"/>
      <c r="O356" s="134"/>
    </row>
    <row r="357" spans="2:15" x14ac:dyDescent="0.5">
      <c r="C357" s="95"/>
      <c r="D357" s="95"/>
      <c r="E357" s="121"/>
      <c r="F357" s="122"/>
      <c r="K357" s="82"/>
      <c r="L357" s="82"/>
    </row>
    <row r="358" spans="2:15" x14ac:dyDescent="0.5">
      <c r="C358" s="95"/>
      <c r="D358" s="95"/>
      <c r="E358" s="123"/>
      <c r="F358" s="123"/>
      <c r="K358" s="99"/>
      <c r="L358" s="86"/>
      <c r="O358" s="86"/>
    </row>
    <row r="359" spans="2:15" x14ac:dyDescent="0.5">
      <c r="C359" s="95"/>
      <c r="D359" s="119"/>
      <c r="E359" s="124"/>
      <c r="F359" s="124"/>
      <c r="G359" s="95"/>
      <c r="H359" s="96"/>
      <c r="I359" s="135"/>
      <c r="J359" s="136"/>
      <c r="K359" s="137"/>
      <c r="L359" s="137"/>
      <c r="O359" s="111"/>
    </row>
    <row r="360" spans="2:15" x14ac:dyDescent="0.5">
      <c r="C360" s="95"/>
      <c r="D360" s="125"/>
      <c r="E360" s="122"/>
      <c r="F360" s="122"/>
      <c r="J360" s="98"/>
      <c r="K360" s="99"/>
      <c r="L360" s="99"/>
    </row>
    <row r="361" spans="2:15" x14ac:dyDescent="0.5">
      <c r="C361" s="95"/>
      <c r="D361" s="125"/>
      <c r="E361" s="122"/>
      <c r="F361" s="122"/>
      <c r="J361" s="98"/>
      <c r="K361" s="99"/>
      <c r="L361" s="99"/>
      <c r="N361" s="62"/>
    </row>
    <row r="362" spans="2:15" x14ac:dyDescent="0.5">
      <c r="C362" s="95"/>
      <c r="D362" s="125"/>
      <c r="E362" s="122"/>
      <c r="F362" s="122"/>
      <c r="J362" s="98"/>
      <c r="K362" s="99"/>
      <c r="L362" s="99"/>
      <c r="N362" s="62"/>
    </row>
    <row r="363" spans="2:15" x14ac:dyDescent="0.5">
      <c r="C363" s="95"/>
      <c r="D363" s="125"/>
      <c r="E363" s="122"/>
      <c r="F363" s="122"/>
      <c r="J363" s="98"/>
      <c r="K363" s="99"/>
      <c r="L363" s="99"/>
    </row>
    <row r="364" spans="2:15" x14ac:dyDescent="0.5">
      <c r="C364" s="95"/>
      <c r="D364" s="125"/>
      <c r="E364" s="122"/>
      <c r="F364" s="122"/>
      <c r="J364" s="98"/>
      <c r="K364" s="99"/>
      <c r="L364" s="99"/>
      <c r="N364" s="62"/>
    </row>
    <row r="365" spans="2:15" x14ac:dyDescent="0.5">
      <c r="C365" s="95"/>
      <c r="D365" s="125"/>
      <c r="E365" s="122"/>
      <c r="F365" s="122"/>
      <c r="J365" s="98"/>
      <c r="K365" s="99"/>
      <c r="L365" s="99"/>
    </row>
    <row r="366" spans="2:15" x14ac:dyDescent="0.5">
      <c r="C366" s="95"/>
      <c r="D366" s="125"/>
      <c r="E366" s="122"/>
      <c r="F366" s="122"/>
      <c r="J366" s="98"/>
      <c r="K366" s="99"/>
      <c r="L366" s="99"/>
    </row>
    <row r="367" spans="2:15" x14ac:dyDescent="0.5">
      <c r="C367" s="95"/>
      <c r="D367" s="125"/>
      <c r="E367" s="122"/>
      <c r="F367" s="122"/>
      <c r="J367" s="98"/>
      <c r="K367" s="99"/>
      <c r="L367" s="99"/>
    </row>
    <row r="368" spans="2:15" x14ac:dyDescent="0.5">
      <c r="C368" s="95"/>
      <c r="D368" s="125"/>
      <c r="E368" s="122"/>
      <c r="F368" s="122"/>
      <c r="J368" s="98"/>
      <c r="K368" s="99"/>
      <c r="L368" s="99"/>
    </row>
    <row r="369" spans="2:15" x14ac:dyDescent="0.5">
      <c r="C369" s="95"/>
      <c r="D369" s="125"/>
      <c r="E369" s="122"/>
      <c r="F369" s="122"/>
      <c r="J369" s="98"/>
      <c r="K369" s="99"/>
      <c r="L369" s="99"/>
    </row>
    <row r="370" spans="2:15" x14ac:dyDescent="0.5">
      <c r="C370" s="95"/>
      <c r="D370" s="119"/>
      <c r="E370" s="126"/>
      <c r="F370" s="122"/>
      <c r="J370" s="111"/>
      <c r="K370" s="111"/>
      <c r="L370" s="99"/>
    </row>
    <row r="371" spans="2:15" x14ac:dyDescent="0.5">
      <c r="C371" s="95"/>
      <c r="D371" s="119"/>
      <c r="E371" s="126"/>
      <c r="F371" s="122"/>
      <c r="J371" s="111"/>
      <c r="K371" s="111"/>
      <c r="L371" s="99"/>
    </row>
    <row r="372" spans="2:15" x14ac:dyDescent="0.5">
      <c r="C372" s="95"/>
      <c r="D372" s="119"/>
      <c r="E372" s="126"/>
      <c r="F372" s="123"/>
      <c r="J372" s="111"/>
      <c r="K372" s="111"/>
      <c r="L372" s="99"/>
    </row>
    <row r="373" spans="2:15" x14ac:dyDescent="0.5">
      <c r="C373" s="95"/>
      <c r="D373" s="119"/>
      <c r="E373" s="126"/>
      <c r="F373" s="123"/>
      <c r="J373" s="111"/>
      <c r="K373" s="111"/>
      <c r="L373" s="99"/>
    </row>
    <row r="374" spans="2:15" x14ac:dyDescent="0.5">
      <c r="C374" s="95"/>
      <c r="D374" s="119"/>
      <c r="E374" s="127"/>
      <c r="F374" s="122"/>
      <c r="J374" s="111"/>
      <c r="K374" s="111"/>
      <c r="L374" s="99"/>
    </row>
    <row r="376" spans="2:15" x14ac:dyDescent="0.5">
      <c r="C376" s="114"/>
      <c r="D376" s="115"/>
      <c r="E376" s="116"/>
      <c r="F376" s="116"/>
      <c r="G376" s="62"/>
      <c r="H376" s="66"/>
      <c r="I376" s="62"/>
      <c r="J376" s="129"/>
      <c r="K376" s="130"/>
      <c r="L376" s="131"/>
      <c r="N376" s="62"/>
    </row>
    <row r="377" spans="2:15" x14ac:dyDescent="0.5">
      <c r="B377" s="66"/>
      <c r="C377" s="95"/>
      <c r="D377" s="115"/>
      <c r="E377" s="116"/>
      <c r="F377" s="116"/>
      <c r="G377" s="62"/>
      <c r="H377" s="71"/>
      <c r="J377" s="129"/>
      <c r="K377" s="130"/>
      <c r="L377" s="130"/>
    </row>
    <row r="378" spans="2:15" x14ac:dyDescent="0.5">
      <c r="C378" s="118"/>
      <c r="D378" s="114"/>
      <c r="E378" s="119"/>
      <c r="F378" s="120"/>
      <c r="G378" s="62"/>
      <c r="H378" s="71"/>
      <c r="I378" s="132"/>
      <c r="J378" s="62"/>
      <c r="K378" s="111"/>
      <c r="L378" s="133"/>
      <c r="O378" s="134"/>
    </row>
    <row r="379" spans="2:15" x14ac:dyDescent="0.5">
      <c r="C379" s="95"/>
      <c r="D379" s="95"/>
      <c r="E379" s="121"/>
      <c r="F379" s="122"/>
      <c r="K379" s="82"/>
      <c r="L379" s="82"/>
    </row>
    <row r="380" spans="2:15" x14ac:dyDescent="0.5">
      <c r="C380" s="95"/>
      <c r="D380" s="95"/>
      <c r="E380" s="123"/>
      <c r="F380" s="123"/>
      <c r="K380" s="99"/>
      <c r="L380" s="86"/>
      <c r="O380" s="86"/>
    </row>
    <row r="381" spans="2:15" x14ac:dyDescent="0.5">
      <c r="C381" s="95"/>
      <c r="D381" s="119"/>
      <c r="E381" s="124"/>
      <c r="F381" s="124"/>
      <c r="G381" s="95"/>
      <c r="H381" s="96"/>
      <c r="I381" s="135"/>
      <c r="J381" s="136"/>
      <c r="K381" s="137"/>
      <c r="L381" s="137"/>
      <c r="O381" s="111"/>
    </row>
    <row r="382" spans="2:15" x14ac:dyDescent="0.5">
      <c r="C382" s="95"/>
      <c r="D382" s="125"/>
      <c r="E382" s="122"/>
      <c r="F382" s="122"/>
      <c r="J382" s="98"/>
      <c r="K382" s="99"/>
      <c r="L382" s="99"/>
    </row>
    <row r="383" spans="2:15" x14ac:dyDescent="0.5">
      <c r="C383" s="95"/>
      <c r="D383" s="125"/>
      <c r="E383" s="122"/>
      <c r="F383" s="122"/>
      <c r="J383" s="98"/>
      <c r="K383" s="99"/>
      <c r="L383" s="99"/>
      <c r="N383" s="62"/>
    </row>
    <row r="384" spans="2:15" x14ac:dyDescent="0.5">
      <c r="C384" s="95"/>
      <c r="D384" s="125"/>
      <c r="E384" s="122"/>
      <c r="F384" s="122"/>
      <c r="J384" s="98"/>
      <c r="K384" s="99"/>
      <c r="L384" s="99"/>
      <c r="N384" s="62"/>
    </row>
    <row r="385" spans="1:24" x14ac:dyDescent="0.5">
      <c r="C385" s="95"/>
      <c r="D385" s="125"/>
      <c r="E385" s="122"/>
      <c r="F385" s="122"/>
      <c r="J385" s="98"/>
      <c r="K385" s="99"/>
      <c r="L385" s="99"/>
    </row>
    <row r="386" spans="1:24" x14ac:dyDescent="0.5">
      <c r="C386" s="95"/>
      <c r="D386" s="125"/>
      <c r="E386" s="122"/>
      <c r="F386" s="122"/>
      <c r="J386" s="98"/>
      <c r="K386" s="99"/>
      <c r="L386" s="99"/>
      <c r="N386" s="62"/>
    </row>
    <row r="387" spans="1:24" x14ac:dyDescent="0.5">
      <c r="C387" s="95"/>
      <c r="D387" s="125"/>
      <c r="E387" s="122"/>
      <c r="F387" s="122"/>
      <c r="J387" s="98"/>
      <c r="K387" s="99"/>
      <c r="L387" s="99"/>
    </row>
    <row r="388" spans="1:24" x14ac:dyDescent="0.5">
      <c r="C388" s="95"/>
      <c r="D388" s="125"/>
      <c r="E388" s="122"/>
      <c r="F388" s="122"/>
      <c r="J388" s="98"/>
      <c r="K388" s="99"/>
      <c r="L388" s="99"/>
    </row>
    <row r="389" spans="1:24" x14ac:dyDescent="0.5">
      <c r="C389" s="95"/>
      <c r="D389" s="125"/>
      <c r="E389" s="122"/>
      <c r="F389" s="122"/>
      <c r="J389" s="98"/>
      <c r="K389" s="99"/>
      <c r="L389" s="99"/>
    </row>
    <row r="390" spans="1:24" x14ac:dyDescent="0.5">
      <c r="C390" s="95"/>
      <c r="D390" s="125"/>
      <c r="E390" s="122"/>
      <c r="F390" s="122"/>
      <c r="J390" s="98"/>
      <c r="K390" s="99"/>
      <c r="L390" s="99"/>
    </row>
    <row r="391" spans="1:24" x14ac:dyDescent="0.5">
      <c r="C391" s="95"/>
      <c r="D391" s="125"/>
      <c r="E391" s="122"/>
      <c r="F391" s="122"/>
      <c r="J391" s="98"/>
      <c r="K391" s="99"/>
      <c r="L391" s="99"/>
    </row>
    <row r="392" spans="1:24" x14ac:dyDescent="0.5">
      <c r="C392" s="95"/>
      <c r="D392" s="119"/>
      <c r="E392" s="126"/>
      <c r="F392" s="122"/>
      <c r="J392" s="111"/>
      <c r="K392" s="111"/>
      <c r="L392" s="99"/>
    </row>
    <row r="393" spans="1:24" x14ac:dyDescent="0.5">
      <c r="C393" s="95"/>
      <c r="D393" s="119"/>
      <c r="E393" s="126"/>
      <c r="F393" s="122"/>
      <c r="J393" s="111"/>
      <c r="K393" s="111"/>
      <c r="L393" s="99"/>
    </row>
    <row r="394" spans="1:24" x14ac:dyDescent="0.5">
      <c r="C394" s="95"/>
      <c r="D394" s="119"/>
      <c r="E394" s="126"/>
      <c r="F394" s="123"/>
      <c r="J394" s="111"/>
      <c r="K394" s="111"/>
      <c r="L394" s="99"/>
    </row>
    <row r="395" spans="1:24" x14ac:dyDescent="0.5">
      <c r="C395" s="95"/>
      <c r="D395" s="119"/>
      <c r="E395" s="126"/>
      <c r="F395" s="123"/>
      <c r="J395" s="111"/>
      <c r="K395" s="111"/>
      <c r="L395" s="99"/>
    </row>
    <row r="396" spans="1:24" x14ac:dyDescent="0.5">
      <c r="C396" s="95"/>
      <c r="D396" s="119"/>
      <c r="E396" s="127"/>
      <c r="F396" s="122"/>
      <c r="J396" s="111"/>
      <c r="K396" s="111"/>
      <c r="L396" s="99"/>
    </row>
    <row r="398" spans="1:24" ht="15" customHeight="1" x14ac:dyDescent="0.5">
      <c r="A398" s="161"/>
      <c r="B398" s="161"/>
      <c r="C398" s="161"/>
      <c r="D398" s="161"/>
      <c r="E398" s="161"/>
      <c r="F398" s="161"/>
      <c r="G398" s="161"/>
      <c r="H398" s="161"/>
      <c r="I398" s="161"/>
      <c r="J398" s="161"/>
      <c r="K398" s="161"/>
      <c r="L398" s="161"/>
      <c r="M398" s="161"/>
      <c r="N398" s="161"/>
      <c r="O398" s="161"/>
      <c r="P398" s="161"/>
      <c r="Q398" s="161"/>
      <c r="R398" s="161"/>
      <c r="S398" s="161"/>
    </row>
    <row r="399" spans="1:24" x14ac:dyDescent="0.5">
      <c r="V399" s="149"/>
      <c r="W399" s="149"/>
      <c r="X399" s="150"/>
    </row>
    <row r="400" spans="1:24" x14ac:dyDescent="0.5">
      <c r="B400" s="66"/>
      <c r="C400" s="62"/>
      <c r="D400" s="129"/>
      <c r="E400" s="130"/>
      <c r="F400" s="131"/>
      <c r="G400" s="62"/>
      <c r="H400" s="66"/>
      <c r="I400" s="62"/>
      <c r="J400" s="129"/>
      <c r="K400" s="130"/>
      <c r="L400" s="131"/>
      <c r="N400" s="62"/>
      <c r="V400" s="150"/>
      <c r="W400" s="150"/>
      <c r="X400" s="150"/>
    </row>
    <row r="401" spans="2:15" x14ac:dyDescent="0.5">
      <c r="B401" s="66"/>
      <c r="D401" s="129"/>
      <c r="E401" s="130"/>
      <c r="F401" s="130"/>
      <c r="G401" s="62"/>
      <c r="H401" s="71"/>
      <c r="J401" s="129"/>
      <c r="K401" s="130"/>
      <c r="L401" s="130"/>
    </row>
    <row r="402" spans="2:15" x14ac:dyDescent="0.5">
      <c r="C402" s="132"/>
      <c r="D402" s="62"/>
      <c r="E402" s="111"/>
      <c r="F402" s="133"/>
      <c r="G402" s="62"/>
      <c r="H402" s="71"/>
      <c r="I402" s="132"/>
      <c r="J402" s="62"/>
      <c r="K402" s="111"/>
      <c r="L402" s="133"/>
      <c r="O402" s="134"/>
    </row>
    <row r="403" spans="2:15" x14ac:dyDescent="0.5">
      <c r="E403" s="82"/>
      <c r="F403" s="99"/>
      <c r="K403" s="82"/>
      <c r="L403" s="82"/>
    </row>
    <row r="404" spans="2:15" x14ac:dyDescent="0.5">
      <c r="E404" s="86"/>
      <c r="F404" s="86"/>
      <c r="K404" s="99"/>
      <c r="L404" s="86"/>
      <c r="O404" s="86"/>
    </row>
    <row r="405" spans="2:15" x14ac:dyDescent="0.5">
      <c r="C405" s="135"/>
      <c r="D405" s="136"/>
      <c r="E405" s="137"/>
      <c r="F405" s="137"/>
      <c r="G405" s="95"/>
      <c r="H405" s="96"/>
      <c r="I405" s="135"/>
      <c r="J405" s="136"/>
      <c r="K405" s="137"/>
      <c r="L405" s="137"/>
      <c r="O405" s="111"/>
    </row>
    <row r="406" spans="2:15" x14ac:dyDescent="0.5">
      <c r="D406" s="98"/>
      <c r="E406" s="99"/>
      <c r="F406" s="99"/>
      <c r="J406" s="98"/>
      <c r="K406" s="99"/>
      <c r="L406" s="99"/>
    </row>
    <row r="407" spans="2:15" x14ac:dyDescent="0.5">
      <c r="D407" s="98"/>
      <c r="E407" s="99"/>
      <c r="F407" s="99"/>
      <c r="J407" s="98"/>
      <c r="K407" s="99"/>
      <c r="L407" s="99"/>
      <c r="N407" s="62"/>
    </row>
    <row r="408" spans="2:15" x14ac:dyDescent="0.5">
      <c r="D408" s="98"/>
      <c r="E408" s="99"/>
      <c r="F408" s="99"/>
      <c r="J408" s="98"/>
      <c r="K408" s="99"/>
      <c r="L408" s="99"/>
      <c r="N408" s="62"/>
    </row>
    <row r="409" spans="2:15" x14ac:dyDescent="0.5">
      <c r="D409" s="98"/>
      <c r="E409" s="99"/>
      <c r="F409" s="99"/>
      <c r="J409" s="98"/>
      <c r="K409" s="99"/>
      <c r="L409" s="99"/>
    </row>
    <row r="410" spans="2:15" x14ac:dyDescent="0.5">
      <c r="D410" s="98"/>
      <c r="E410" s="99"/>
      <c r="F410" s="99"/>
      <c r="J410" s="98"/>
      <c r="K410" s="99"/>
      <c r="L410" s="99"/>
      <c r="N410" s="62"/>
    </row>
    <row r="411" spans="2:15" x14ac:dyDescent="0.5">
      <c r="D411" s="98"/>
      <c r="E411" s="99"/>
      <c r="F411" s="99"/>
      <c r="J411" s="98"/>
      <c r="K411" s="99"/>
      <c r="L411" s="99"/>
    </row>
    <row r="412" spans="2:15" x14ac:dyDescent="0.5">
      <c r="D412" s="98"/>
      <c r="E412" s="99"/>
      <c r="F412" s="99"/>
      <c r="J412" s="98"/>
      <c r="K412" s="99"/>
      <c r="L412" s="99"/>
    </row>
    <row r="413" spans="2:15" x14ac:dyDescent="0.5">
      <c r="D413" s="98"/>
      <c r="E413" s="99"/>
      <c r="F413" s="99"/>
      <c r="J413" s="98"/>
      <c r="K413" s="99"/>
      <c r="L413" s="99"/>
    </row>
    <row r="414" spans="2:15" x14ac:dyDescent="0.5">
      <c r="D414" s="98"/>
      <c r="E414" s="99"/>
      <c r="F414" s="99"/>
      <c r="J414" s="98"/>
      <c r="K414" s="99"/>
      <c r="L414" s="99"/>
    </row>
    <row r="415" spans="2:15" x14ac:dyDescent="0.5">
      <c r="D415" s="98"/>
      <c r="E415" s="99"/>
      <c r="F415" s="99"/>
      <c r="J415" s="98"/>
      <c r="K415" s="99"/>
      <c r="L415" s="99"/>
    </row>
    <row r="416" spans="2:15" x14ac:dyDescent="0.5">
      <c r="D416" s="111"/>
      <c r="E416" s="111"/>
      <c r="F416" s="99"/>
      <c r="J416" s="111"/>
      <c r="K416" s="111"/>
      <c r="L416" s="99"/>
    </row>
    <row r="417" spans="2:15" x14ac:dyDescent="0.5">
      <c r="D417" s="111"/>
      <c r="E417" s="111"/>
      <c r="F417" s="99"/>
      <c r="J417" s="111"/>
      <c r="K417" s="111"/>
      <c r="L417" s="99"/>
    </row>
    <row r="418" spans="2:15" x14ac:dyDescent="0.5">
      <c r="D418" s="111"/>
      <c r="E418" s="111"/>
      <c r="F418" s="99"/>
      <c r="J418" s="111"/>
      <c r="K418" s="111"/>
      <c r="L418" s="99"/>
    </row>
    <row r="419" spans="2:15" x14ac:dyDescent="0.5">
      <c r="D419" s="111"/>
      <c r="E419" s="111"/>
      <c r="F419" s="99"/>
      <c r="J419" s="111"/>
      <c r="K419" s="111"/>
      <c r="L419" s="99"/>
    </row>
    <row r="420" spans="2:15" x14ac:dyDescent="0.5">
      <c r="D420" s="111"/>
      <c r="E420" s="111"/>
      <c r="F420" s="99"/>
      <c r="J420" s="111"/>
      <c r="K420" s="111"/>
      <c r="L420" s="99"/>
    </row>
    <row r="422" spans="2:15" x14ac:dyDescent="0.5">
      <c r="B422" s="66"/>
      <c r="C422" s="62"/>
      <c r="D422" s="129"/>
      <c r="E422" s="130"/>
      <c r="F422" s="131"/>
      <c r="G422" s="62"/>
      <c r="H422" s="66"/>
      <c r="I422" s="62"/>
      <c r="J422" s="129"/>
      <c r="K422" s="130"/>
      <c r="L422" s="131"/>
      <c r="N422" s="62"/>
    </row>
    <row r="423" spans="2:15" x14ac:dyDescent="0.5">
      <c r="B423" s="66"/>
      <c r="D423" s="129"/>
      <c r="E423" s="130"/>
      <c r="F423" s="130"/>
      <c r="G423" s="62"/>
      <c r="H423" s="71"/>
      <c r="J423" s="129"/>
      <c r="K423" s="130"/>
      <c r="L423" s="130"/>
    </row>
    <row r="424" spans="2:15" x14ac:dyDescent="0.5">
      <c r="C424" s="132"/>
      <c r="D424" s="62"/>
      <c r="E424" s="111"/>
      <c r="F424" s="133"/>
      <c r="G424" s="62"/>
      <c r="H424" s="71"/>
      <c r="I424" s="132"/>
      <c r="J424" s="62"/>
      <c r="K424" s="111"/>
      <c r="L424" s="133"/>
      <c r="O424" s="134"/>
    </row>
    <row r="425" spans="2:15" x14ac:dyDescent="0.5">
      <c r="E425" s="82"/>
      <c r="F425" s="99"/>
      <c r="K425" s="82"/>
      <c r="L425" s="82"/>
    </row>
    <row r="426" spans="2:15" x14ac:dyDescent="0.5">
      <c r="E426" s="86"/>
      <c r="F426" s="86"/>
      <c r="K426" s="99"/>
      <c r="L426" s="86"/>
      <c r="O426" s="86"/>
    </row>
    <row r="427" spans="2:15" x14ac:dyDescent="0.5">
      <c r="C427" s="135"/>
      <c r="D427" s="136"/>
      <c r="E427" s="137"/>
      <c r="F427" s="137"/>
      <c r="G427" s="95"/>
      <c r="H427" s="96"/>
      <c r="I427" s="135"/>
      <c r="J427" s="136"/>
      <c r="K427" s="137"/>
      <c r="L427" s="137"/>
      <c r="O427" s="111"/>
    </row>
    <row r="428" spans="2:15" x14ac:dyDescent="0.5">
      <c r="D428" s="98"/>
      <c r="E428" s="99"/>
      <c r="F428" s="99"/>
      <c r="J428" s="98"/>
      <c r="K428" s="99"/>
      <c r="L428" s="99"/>
    </row>
    <row r="429" spans="2:15" x14ac:dyDescent="0.5">
      <c r="D429" s="98"/>
      <c r="E429" s="99"/>
      <c r="F429" s="99"/>
      <c r="J429" s="98"/>
      <c r="K429" s="99"/>
      <c r="L429" s="99"/>
      <c r="N429" s="62"/>
    </row>
    <row r="430" spans="2:15" x14ac:dyDescent="0.5">
      <c r="D430" s="98"/>
      <c r="E430" s="99"/>
      <c r="F430" s="99"/>
      <c r="J430" s="98"/>
      <c r="K430" s="99"/>
      <c r="L430" s="99"/>
      <c r="N430" s="62"/>
    </row>
    <row r="431" spans="2:15" x14ac:dyDescent="0.5">
      <c r="D431" s="98"/>
      <c r="E431" s="99"/>
      <c r="F431" s="99"/>
      <c r="J431" s="98"/>
      <c r="K431" s="99"/>
      <c r="L431" s="99"/>
    </row>
    <row r="432" spans="2:15" x14ac:dyDescent="0.5">
      <c r="D432" s="98"/>
      <c r="E432" s="99"/>
      <c r="F432" s="99"/>
      <c r="J432" s="98"/>
      <c r="K432" s="99"/>
      <c r="L432" s="99"/>
      <c r="N432" s="62"/>
    </row>
    <row r="433" spans="2:15" x14ac:dyDescent="0.5">
      <c r="D433" s="98"/>
      <c r="E433" s="99"/>
      <c r="F433" s="99"/>
      <c r="J433" s="98"/>
      <c r="K433" s="99"/>
      <c r="L433" s="99"/>
    </row>
    <row r="434" spans="2:15" x14ac:dyDescent="0.5">
      <c r="D434" s="98"/>
      <c r="E434" s="99"/>
      <c r="F434" s="99"/>
      <c r="J434" s="98"/>
      <c r="K434" s="99"/>
      <c r="L434" s="99"/>
    </row>
    <row r="435" spans="2:15" x14ac:dyDescent="0.5">
      <c r="D435" s="98"/>
      <c r="E435" s="99"/>
      <c r="F435" s="99"/>
      <c r="J435" s="98"/>
      <c r="K435" s="99"/>
      <c r="L435" s="99"/>
    </row>
    <row r="436" spans="2:15" x14ac:dyDescent="0.5">
      <c r="D436" s="98"/>
      <c r="E436" s="99"/>
      <c r="F436" s="99"/>
      <c r="J436" s="98"/>
      <c r="K436" s="99"/>
      <c r="L436" s="99"/>
    </row>
    <row r="437" spans="2:15" x14ac:dyDescent="0.5">
      <c r="D437" s="98"/>
      <c r="E437" s="99"/>
      <c r="F437" s="99"/>
      <c r="J437" s="98"/>
      <c r="K437" s="99"/>
      <c r="L437" s="99"/>
    </row>
    <row r="438" spans="2:15" x14ac:dyDescent="0.5">
      <c r="D438" s="111"/>
      <c r="E438" s="111"/>
      <c r="F438" s="99"/>
      <c r="J438" s="111"/>
      <c r="K438" s="111"/>
      <c r="L438" s="99"/>
    </row>
    <row r="439" spans="2:15" x14ac:dyDescent="0.5">
      <c r="D439" s="111"/>
      <c r="E439" s="111"/>
      <c r="F439" s="99"/>
      <c r="J439" s="111"/>
      <c r="K439" s="111"/>
      <c r="L439" s="99"/>
    </row>
    <row r="440" spans="2:15" x14ac:dyDescent="0.5">
      <c r="D440" s="111"/>
      <c r="E440" s="111"/>
      <c r="F440" s="99"/>
      <c r="J440" s="111"/>
      <c r="K440" s="111"/>
      <c r="L440" s="99"/>
    </row>
    <row r="441" spans="2:15" x14ac:dyDescent="0.5">
      <c r="D441" s="111"/>
      <c r="E441" s="111"/>
      <c r="F441" s="99"/>
      <c r="J441" s="111"/>
      <c r="K441" s="111"/>
      <c r="L441" s="99"/>
    </row>
    <row r="442" spans="2:15" x14ac:dyDescent="0.5">
      <c r="D442" s="111"/>
      <c r="E442" s="111"/>
      <c r="F442" s="99"/>
      <c r="J442" s="111"/>
      <c r="K442" s="111"/>
      <c r="L442" s="99"/>
    </row>
    <row r="444" spans="2:15" x14ac:dyDescent="0.5">
      <c r="B444" s="66"/>
      <c r="C444" s="62"/>
      <c r="D444" s="129"/>
      <c r="E444" s="130"/>
      <c r="F444" s="131"/>
      <c r="G444" s="62"/>
      <c r="H444" s="66"/>
      <c r="I444" s="62"/>
      <c r="J444" s="129"/>
      <c r="K444" s="130"/>
      <c r="L444" s="131"/>
      <c r="N444" s="62"/>
    </row>
    <row r="445" spans="2:15" x14ac:dyDescent="0.5">
      <c r="B445" s="66"/>
      <c r="D445" s="129"/>
      <c r="E445" s="130"/>
      <c r="F445" s="130"/>
      <c r="G445" s="62"/>
      <c r="H445" s="71"/>
      <c r="J445" s="129"/>
      <c r="K445" s="130"/>
      <c r="L445" s="130"/>
    </row>
    <row r="446" spans="2:15" x14ac:dyDescent="0.5">
      <c r="C446" s="132"/>
      <c r="D446" s="62"/>
      <c r="E446" s="111"/>
      <c r="F446" s="133"/>
      <c r="G446" s="62"/>
      <c r="H446" s="71"/>
      <c r="I446" s="132"/>
      <c r="J446" s="62"/>
      <c r="K446" s="111"/>
      <c r="L446" s="133"/>
      <c r="O446" s="134"/>
    </row>
    <row r="447" spans="2:15" x14ac:dyDescent="0.5">
      <c r="E447" s="82"/>
      <c r="F447" s="99"/>
      <c r="K447" s="82"/>
      <c r="L447" s="82"/>
    </row>
    <row r="448" spans="2:15" x14ac:dyDescent="0.5">
      <c r="E448" s="86"/>
      <c r="F448" s="86"/>
      <c r="K448" s="99"/>
      <c r="L448" s="86"/>
      <c r="O448" s="86"/>
    </row>
    <row r="449" spans="3:15" x14ac:dyDescent="0.5">
      <c r="C449" s="135"/>
      <c r="D449" s="136"/>
      <c r="E449" s="137"/>
      <c r="F449" s="137"/>
      <c r="G449" s="95"/>
      <c r="H449" s="96"/>
      <c r="I449" s="135"/>
      <c r="J449" s="136"/>
      <c r="K449" s="137"/>
      <c r="L449" s="137"/>
      <c r="O449" s="111"/>
    </row>
    <row r="450" spans="3:15" x14ac:dyDescent="0.5">
      <c r="D450" s="98"/>
      <c r="E450" s="99"/>
      <c r="F450" s="99"/>
      <c r="J450" s="98"/>
      <c r="K450" s="99"/>
      <c r="L450" s="99"/>
    </row>
    <row r="451" spans="3:15" x14ac:dyDescent="0.5">
      <c r="D451" s="98"/>
      <c r="E451" s="99"/>
      <c r="F451" s="99"/>
      <c r="J451" s="98"/>
      <c r="K451" s="99"/>
      <c r="L451" s="99"/>
      <c r="N451" s="62"/>
    </row>
    <row r="452" spans="3:15" x14ac:dyDescent="0.5">
      <c r="D452" s="98"/>
      <c r="E452" s="99"/>
      <c r="F452" s="99"/>
      <c r="J452" s="98"/>
      <c r="K452" s="99"/>
      <c r="L452" s="99"/>
      <c r="N452" s="62"/>
    </row>
    <row r="453" spans="3:15" x14ac:dyDescent="0.5">
      <c r="D453" s="98"/>
      <c r="E453" s="99"/>
      <c r="F453" s="99"/>
      <c r="J453" s="98"/>
      <c r="K453" s="99"/>
      <c r="L453" s="99"/>
    </row>
    <row r="454" spans="3:15" x14ac:dyDescent="0.5">
      <c r="D454" s="98"/>
      <c r="E454" s="99"/>
      <c r="F454" s="99"/>
      <c r="J454" s="98"/>
      <c r="K454" s="99"/>
      <c r="L454" s="99"/>
      <c r="N454" s="62"/>
    </row>
    <row r="455" spans="3:15" x14ac:dyDescent="0.5">
      <c r="D455" s="98"/>
      <c r="E455" s="99"/>
      <c r="F455" s="99"/>
      <c r="J455" s="98"/>
      <c r="K455" s="99"/>
      <c r="L455" s="99"/>
    </row>
    <row r="456" spans="3:15" x14ac:dyDescent="0.5">
      <c r="D456" s="98"/>
      <c r="E456" s="99"/>
      <c r="F456" s="99"/>
      <c r="J456" s="98"/>
      <c r="K456" s="99"/>
      <c r="L456" s="99"/>
    </row>
    <row r="457" spans="3:15" x14ac:dyDescent="0.5">
      <c r="D457" s="98"/>
      <c r="E457" s="99"/>
      <c r="F457" s="99"/>
      <c r="J457" s="98"/>
      <c r="K457" s="99"/>
      <c r="L457" s="99"/>
    </row>
    <row r="458" spans="3:15" x14ac:dyDescent="0.5">
      <c r="D458" s="98"/>
      <c r="E458" s="99"/>
      <c r="F458" s="99"/>
      <c r="J458" s="98"/>
      <c r="K458" s="99"/>
      <c r="L458" s="99"/>
    </row>
    <row r="459" spans="3:15" x14ac:dyDescent="0.5">
      <c r="D459" s="98"/>
      <c r="E459" s="99"/>
      <c r="F459" s="99"/>
      <c r="J459" s="98"/>
      <c r="K459" s="99"/>
      <c r="L459" s="99"/>
    </row>
    <row r="460" spans="3:15" x14ac:dyDescent="0.5">
      <c r="D460" s="111"/>
      <c r="E460" s="111"/>
      <c r="F460" s="99"/>
      <c r="J460" s="111"/>
      <c r="K460" s="111"/>
      <c r="L460" s="99"/>
    </row>
    <row r="461" spans="3:15" x14ac:dyDescent="0.5">
      <c r="D461" s="111"/>
      <c r="E461" s="111"/>
      <c r="F461" s="99"/>
      <c r="J461" s="111"/>
      <c r="K461" s="111"/>
      <c r="L461" s="99"/>
    </row>
    <row r="462" spans="3:15" x14ac:dyDescent="0.5">
      <c r="D462" s="111"/>
      <c r="E462" s="111"/>
      <c r="F462" s="99"/>
      <c r="J462" s="111"/>
      <c r="K462" s="111"/>
      <c r="L462" s="99"/>
    </row>
    <row r="463" spans="3:15" x14ac:dyDescent="0.5">
      <c r="D463" s="111"/>
      <c r="E463" s="111"/>
      <c r="F463" s="99"/>
      <c r="J463" s="111"/>
      <c r="K463" s="111"/>
      <c r="L463" s="99"/>
    </row>
    <row r="464" spans="3:15" x14ac:dyDescent="0.5">
      <c r="D464" s="111"/>
      <c r="E464" s="111"/>
      <c r="F464" s="99"/>
      <c r="J464" s="111"/>
      <c r="K464" s="111"/>
      <c r="L464" s="99"/>
    </row>
    <row r="466" spans="2:15" x14ac:dyDescent="0.5">
      <c r="B466" s="66"/>
      <c r="C466" s="62"/>
      <c r="D466" s="129"/>
      <c r="E466" s="130"/>
      <c r="F466" s="131"/>
      <c r="G466" s="62"/>
      <c r="H466" s="66"/>
      <c r="I466" s="62"/>
      <c r="J466" s="129"/>
      <c r="K466" s="130"/>
      <c r="L466" s="131"/>
      <c r="N466" s="62"/>
    </row>
    <row r="467" spans="2:15" x14ac:dyDescent="0.5">
      <c r="B467" s="66"/>
      <c r="D467" s="129"/>
      <c r="E467" s="130"/>
      <c r="F467" s="130"/>
      <c r="G467" s="62"/>
      <c r="H467" s="71"/>
      <c r="J467" s="129"/>
      <c r="K467" s="130"/>
      <c r="L467" s="130"/>
    </row>
    <row r="468" spans="2:15" x14ac:dyDescent="0.5">
      <c r="C468" s="132"/>
      <c r="D468" s="62"/>
      <c r="E468" s="111"/>
      <c r="F468" s="133"/>
      <c r="G468" s="62"/>
      <c r="H468" s="71"/>
      <c r="I468" s="132"/>
      <c r="J468" s="62"/>
      <c r="K468" s="111"/>
      <c r="L468" s="133"/>
      <c r="O468" s="134"/>
    </row>
    <row r="469" spans="2:15" x14ac:dyDescent="0.5">
      <c r="E469" s="82"/>
      <c r="F469" s="99"/>
      <c r="K469" s="82"/>
      <c r="L469" s="82"/>
    </row>
    <row r="470" spans="2:15" x14ac:dyDescent="0.5">
      <c r="E470" s="86"/>
      <c r="F470" s="86"/>
      <c r="K470" s="99"/>
      <c r="L470" s="86"/>
      <c r="O470" s="86"/>
    </row>
    <row r="471" spans="2:15" x14ac:dyDescent="0.5">
      <c r="C471" s="135"/>
      <c r="D471" s="136"/>
      <c r="E471" s="137"/>
      <c r="F471" s="137"/>
      <c r="G471" s="95"/>
      <c r="H471" s="96"/>
      <c r="I471" s="135"/>
      <c r="J471" s="136"/>
      <c r="K471" s="137"/>
      <c r="L471" s="137"/>
      <c r="O471" s="111"/>
    </row>
    <row r="472" spans="2:15" x14ac:dyDescent="0.5">
      <c r="D472" s="98"/>
      <c r="E472" s="99"/>
      <c r="F472" s="99"/>
      <c r="J472" s="98"/>
      <c r="K472" s="99"/>
      <c r="L472" s="99"/>
    </row>
    <row r="473" spans="2:15" x14ac:dyDescent="0.5">
      <c r="D473" s="98"/>
      <c r="E473" s="99"/>
      <c r="F473" s="99"/>
      <c r="J473" s="98"/>
      <c r="K473" s="99"/>
      <c r="L473" s="99"/>
      <c r="N473" s="62"/>
    </row>
    <row r="474" spans="2:15" x14ac:dyDescent="0.5">
      <c r="D474" s="98"/>
      <c r="E474" s="99"/>
      <c r="F474" s="99"/>
      <c r="J474" s="98"/>
      <c r="K474" s="99"/>
      <c r="L474" s="99"/>
      <c r="N474" s="62"/>
    </row>
    <row r="475" spans="2:15" x14ac:dyDescent="0.5">
      <c r="D475" s="98"/>
      <c r="E475" s="99"/>
      <c r="F475" s="99"/>
      <c r="J475" s="98"/>
      <c r="K475" s="99"/>
      <c r="L475" s="99"/>
    </row>
    <row r="476" spans="2:15" x14ac:dyDescent="0.5">
      <c r="D476" s="98"/>
      <c r="E476" s="99"/>
      <c r="F476" s="99"/>
      <c r="J476" s="98"/>
      <c r="K476" s="99"/>
      <c r="L476" s="99"/>
      <c r="N476" s="62"/>
    </row>
    <row r="477" spans="2:15" x14ac:dyDescent="0.5">
      <c r="D477" s="98"/>
      <c r="E477" s="99"/>
      <c r="F477" s="99"/>
      <c r="J477" s="98"/>
      <c r="K477" s="99"/>
      <c r="L477" s="99"/>
    </row>
    <row r="478" spans="2:15" x14ac:dyDescent="0.5">
      <c r="D478" s="98"/>
      <c r="E478" s="99"/>
      <c r="F478" s="99"/>
      <c r="J478" s="98"/>
      <c r="K478" s="99"/>
      <c r="L478" s="99"/>
    </row>
    <row r="479" spans="2:15" x14ac:dyDescent="0.5">
      <c r="D479" s="98"/>
      <c r="E479" s="99"/>
      <c r="F479" s="99"/>
      <c r="J479" s="98"/>
      <c r="K479" s="99"/>
      <c r="L479" s="99"/>
    </row>
    <row r="480" spans="2:15" x14ac:dyDescent="0.5">
      <c r="D480" s="98"/>
      <c r="E480" s="99"/>
      <c r="F480" s="99"/>
      <c r="J480" s="98"/>
      <c r="K480" s="99"/>
      <c r="L480" s="99"/>
    </row>
    <row r="481" spans="2:15" x14ac:dyDescent="0.5">
      <c r="D481" s="98"/>
      <c r="E481" s="99"/>
      <c r="F481" s="99"/>
      <c r="J481" s="98"/>
      <c r="K481" s="99"/>
      <c r="L481" s="99"/>
    </row>
    <row r="482" spans="2:15" x14ac:dyDescent="0.5">
      <c r="D482" s="111"/>
      <c r="E482" s="111"/>
      <c r="F482" s="99"/>
      <c r="J482" s="111"/>
      <c r="K482" s="111"/>
      <c r="L482" s="99"/>
    </row>
    <row r="483" spans="2:15" x14ac:dyDescent="0.5">
      <c r="D483" s="111"/>
      <c r="E483" s="111"/>
      <c r="F483" s="99"/>
      <c r="J483" s="111"/>
      <c r="K483" s="111"/>
      <c r="L483" s="99"/>
    </row>
    <row r="484" spans="2:15" x14ac:dyDescent="0.5">
      <c r="D484" s="111"/>
      <c r="E484" s="111"/>
      <c r="F484" s="99"/>
      <c r="J484" s="111"/>
      <c r="K484" s="111"/>
      <c r="L484" s="99"/>
    </row>
    <row r="485" spans="2:15" x14ac:dyDescent="0.5">
      <c r="D485" s="111"/>
      <c r="E485" s="111"/>
      <c r="F485" s="99"/>
      <c r="J485" s="111"/>
      <c r="K485" s="111"/>
      <c r="L485" s="99"/>
    </row>
    <row r="486" spans="2:15" x14ac:dyDescent="0.5">
      <c r="D486" s="111"/>
      <c r="E486" s="111"/>
      <c r="F486" s="99"/>
      <c r="J486" s="111"/>
      <c r="K486" s="111"/>
      <c r="L486" s="99"/>
    </row>
    <row r="488" spans="2:15" x14ac:dyDescent="0.5">
      <c r="C488" s="114"/>
      <c r="D488" s="115"/>
      <c r="E488" s="116"/>
      <c r="F488" s="116"/>
      <c r="G488" s="62"/>
      <c r="H488" s="66"/>
      <c r="I488" s="62"/>
      <c r="J488" s="129"/>
      <c r="K488" s="130"/>
      <c r="L488" s="131"/>
      <c r="N488" s="62"/>
    </row>
    <row r="489" spans="2:15" x14ac:dyDescent="0.5">
      <c r="B489" s="66"/>
      <c r="C489" s="95"/>
      <c r="D489" s="115"/>
      <c r="E489" s="116"/>
      <c r="F489" s="116"/>
      <c r="G489" s="62"/>
      <c r="H489" s="71"/>
      <c r="J489" s="129"/>
      <c r="K489" s="130"/>
      <c r="L489" s="130"/>
    </row>
    <row r="490" spans="2:15" x14ac:dyDescent="0.5">
      <c r="C490" s="118"/>
      <c r="D490" s="114"/>
      <c r="E490" s="119"/>
      <c r="F490" s="120"/>
      <c r="G490" s="62"/>
      <c r="H490" s="71"/>
      <c r="I490" s="132"/>
      <c r="J490" s="62"/>
      <c r="K490" s="111"/>
      <c r="L490" s="133"/>
      <c r="O490" s="134"/>
    </row>
    <row r="491" spans="2:15" x14ac:dyDescent="0.5">
      <c r="C491" s="95"/>
      <c r="D491" s="95"/>
      <c r="E491" s="121"/>
      <c r="F491" s="122"/>
      <c r="K491" s="82"/>
      <c r="L491" s="82"/>
    </row>
    <row r="492" spans="2:15" x14ac:dyDescent="0.5">
      <c r="C492" s="95"/>
      <c r="D492" s="95"/>
      <c r="E492" s="123"/>
      <c r="F492" s="123"/>
      <c r="K492" s="99"/>
      <c r="L492" s="86"/>
      <c r="O492" s="86"/>
    </row>
    <row r="493" spans="2:15" x14ac:dyDescent="0.5">
      <c r="C493" s="95"/>
      <c r="D493" s="119"/>
      <c r="E493" s="124"/>
      <c r="F493" s="124"/>
      <c r="G493" s="95"/>
      <c r="H493" s="96"/>
      <c r="I493" s="135"/>
      <c r="J493" s="136"/>
      <c r="K493" s="137"/>
      <c r="L493" s="137"/>
      <c r="O493" s="111"/>
    </row>
    <row r="494" spans="2:15" x14ac:dyDescent="0.5">
      <c r="C494" s="95"/>
      <c r="D494" s="125"/>
      <c r="E494" s="122"/>
      <c r="F494" s="122"/>
      <c r="J494" s="98"/>
      <c r="K494" s="99"/>
      <c r="L494" s="99"/>
    </row>
    <row r="495" spans="2:15" x14ac:dyDescent="0.5">
      <c r="C495" s="95"/>
      <c r="D495" s="125"/>
      <c r="E495" s="122"/>
      <c r="F495" s="122"/>
      <c r="J495" s="98"/>
      <c r="K495" s="99"/>
      <c r="L495" s="99"/>
      <c r="N495" s="62"/>
    </row>
    <row r="496" spans="2:15" x14ac:dyDescent="0.5">
      <c r="C496" s="95"/>
      <c r="D496" s="125"/>
      <c r="E496" s="122"/>
      <c r="F496" s="122"/>
      <c r="J496" s="98"/>
      <c r="K496" s="99"/>
      <c r="L496" s="99"/>
      <c r="N496" s="62"/>
    </row>
    <row r="497" spans="2:15" x14ac:dyDescent="0.5">
      <c r="C497" s="95"/>
      <c r="D497" s="125"/>
      <c r="E497" s="122"/>
      <c r="F497" s="122"/>
      <c r="J497" s="98"/>
      <c r="K497" s="99"/>
      <c r="L497" s="99"/>
    </row>
    <row r="498" spans="2:15" x14ac:dyDescent="0.5">
      <c r="C498" s="95"/>
      <c r="D498" s="125"/>
      <c r="E498" s="122"/>
      <c r="F498" s="122"/>
      <c r="J498" s="98"/>
      <c r="K498" s="99"/>
      <c r="L498" s="99"/>
      <c r="N498" s="62"/>
    </row>
    <row r="499" spans="2:15" x14ac:dyDescent="0.5">
      <c r="C499" s="95"/>
      <c r="D499" s="125"/>
      <c r="E499" s="122"/>
      <c r="F499" s="122"/>
      <c r="J499" s="98"/>
      <c r="K499" s="99"/>
      <c r="L499" s="99"/>
    </row>
    <row r="500" spans="2:15" x14ac:dyDescent="0.5">
      <c r="C500" s="95"/>
      <c r="D500" s="125"/>
      <c r="E500" s="122"/>
      <c r="F500" s="122"/>
      <c r="J500" s="98"/>
      <c r="K500" s="99"/>
      <c r="L500" s="99"/>
    </row>
    <row r="501" spans="2:15" x14ac:dyDescent="0.5">
      <c r="C501" s="95"/>
      <c r="D501" s="125"/>
      <c r="E501" s="122"/>
      <c r="F501" s="122"/>
      <c r="J501" s="98"/>
      <c r="K501" s="99"/>
      <c r="L501" s="99"/>
    </row>
    <row r="502" spans="2:15" x14ac:dyDescent="0.5">
      <c r="C502" s="95"/>
      <c r="D502" s="125"/>
      <c r="E502" s="122"/>
      <c r="F502" s="122"/>
      <c r="J502" s="98"/>
      <c r="K502" s="99"/>
      <c r="L502" s="99"/>
    </row>
    <row r="503" spans="2:15" x14ac:dyDescent="0.5">
      <c r="C503" s="95"/>
      <c r="D503" s="125"/>
      <c r="E503" s="122"/>
      <c r="F503" s="122"/>
      <c r="J503" s="98"/>
      <c r="K503" s="99"/>
      <c r="L503" s="99"/>
    </row>
    <row r="504" spans="2:15" x14ac:dyDescent="0.5">
      <c r="C504" s="95"/>
      <c r="D504" s="119"/>
      <c r="E504" s="126"/>
      <c r="F504" s="122"/>
      <c r="J504" s="111"/>
      <c r="K504" s="111"/>
      <c r="L504" s="99"/>
    </row>
    <row r="505" spans="2:15" x14ac:dyDescent="0.5">
      <c r="C505" s="95"/>
      <c r="D505" s="119"/>
      <c r="E505" s="126"/>
      <c r="F505" s="122"/>
      <c r="J505" s="111"/>
      <c r="K505" s="111"/>
      <c r="L505" s="99"/>
    </row>
    <row r="506" spans="2:15" x14ac:dyDescent="0.5">
      <c r="C506" s="95"/>
      <c r="D506" s="119"/>
      <c r="E506" s="126"/>
      <c r="F506" s="123"/>
      <c r="J506" s="111"/>
      <c r="K506" s="111"/>
      <c r="L506" s="99"/>
    </row>
    <row r="507" spans="2:15" x14ac:dyDescent="0.5">
      <c r="C507" s="95"/>
      <c r="D507" s="119"/>
      <c r="E507" s="126"/>
      <c r="F507" s="123"/>
      <c r="J507" s="111"/>
      <c r="K507" s="111"/>
      <c r="L507" s="99"/>
    </row>
    <row r="508" spans="2:15" x14ac:dyDescent="0.5">
      <c r="C508" s="95"/>
      <c r="D508" s="119"/>
      <c r="E508" s="127"/>
      <c r="F508" s="122"/>
      <c r="J508" s="111"/>
      <c r="K508" s="111"/>
      <c r="L508" s="99"/>
    </row>
    <row r="510" spans="2:15" x14ac:dyDescent="0.5">
      <c r="C510" s="114"/>
      <c r="D510" s="115"/>
      <c r="E510" s="116"/>
      <c r="F510" s="116"/>
      <c r="G510" s="62"/>
      <c r="H510" s="66"/>
      <c r="I510" s="62"/>
      <c r="J510" s="129"/>
      <c r="K510" s="130"/>
      <c r="L510" s="131"/>
      <c r="N510" s="62"/>
    </row>
    <row r="511" spans="2:15" x14ac:dyDescent="0.5">
      <c r="B511" s="66"/>
      <c r="C511" s="95"/>
      <c r="D511" s="115"/>
      <c r="E511" s="116"/>
      <c r="F511" s="116"/>
      <c r="G511" s="62"/>
      <c r="H511" s="71"/>
      <c r="J511" s="129"/>
      <c r="K511" s="130"/>
      <c r="L511" s="130"/>
    </row>
    <row r="512" spans="2:15" x14ac:dyDescent="0.5">
      <c r="C512" s="118"/>
      <c r="D512" s="114"/>
      <c r="E512" s="119"/>
      <c r="F512" s="120"/>
      <c r="G512" s="62"/>
      <c r="H512" s="71"/>
      <c r="I512" s="132"/>
      <c r="J512" s="62"/>
      <c r="K512" s="111"/>
      <c r="L512" s="133"/>
      <c r="O512" s="134"/>
    </row>
    <row r="513" spans="3:15" x14ac:dyDescent="0.5">
      <c r="C513" s="95"/>
      <c r="D513" s="95"/>
      <c r="E513" s="121"/>
      <c r="F513" s="122"/>
      <c r="K513" s="82"/>
      <c r="L513" s="82"/>
    </row>
    <row r="514" spans="3:15" x14ac:dyDescent="0.5">
      <c r="C514" s="95"/>
      <c r="D514" s="95"/>
      <c r="E514" s="123"/>
      <c r="F514" s="123"/>
      <c r="K514" s="99"/>
      <c r="L514" s="86"/>
      <c r="O514" s="86"/>
    </row>
    <row r="515" spans="3:15" x14ac:dyDescent="0.5">
      <c r="C515" s="95"/>
      <c r="D515" s="119"/>
      <c r="E515" s="124"/>
      <c r="F515" s="124"/>
      <c r="G515" s="95"/>
      <c r="H515" s="96"/>
      <c r="I515" s="135"/>
      <c r="J515" s="136"/>
      <c r="K515" s="137"/>
      <c r="L515" s="137"/>
      <c r="O515" s="111"/>
    </row>
    <row r="516" spans="3:15" x14ac:dyDescent="0.5">
      <c r="C516" s="95"/>
      <c r="D516" s="125"/>
      <c r="E516" s="122"/>
      <c r="F516" s="122"/>
      <c r="J516" s="98"/>
      <c r="K516" s="99"/>
      <c r="L516" s="99"/>
    </row>
    <row r="517" spans="3:15" x14ac:dyDescent="0.5">
      <c r="C517" s="95"/>
      <c r="D517" s="125"/>
      <c r="E517" s="122"/>
      <c r="F517" s="122"/>
      <c r="J517" s="98"/>
      <c r="K517" s="99"/>
      <c r="L517" s="99"/>
      <c r="N517" s="62"/>
    </row>
    <row r="518" spans="3:15" x14ac:dyDescent="0.5">
      <c r="C518" s="95"/>
      <c r="D518" s="125"/>
      <c r="E518" s="122"/>
      <c r="F518" s="122"/>
      <c r="J518" s="98"/>
      <c r="K518" s="99"/>
      <c r="L518" s="99"/>
      <c r="N518" s="62"/>
    </row>
    <row r="519" spans="3:15" x14ac:dyDescent="0.5">
      <c r="C519" s="95"/>
      <c r="D519" s="125"/>
      <c r="E519" s="122"/>
      <c r="F519" s="122"/>
      <c r="J519" s="98"/>
      <c r="K519" s="99"/>
      <c r="L519" s="99"/>
    </row>
    <row r="520" spans="3:15" x14ac:dyDescent="0.5">
      <c r="C520" s="95"/>
      <c r="D520" s="125"/>
      <c r="E520" s="122"/>
      <c r="F520" s="122"/>
      <c r="J520" s="98"/>
      <c r="K520" s="99"/>
      <c r="L520" s="99"/>
      <c r="N520" s="62"/>
    </row>
    <row r="521" spans="3:15" x14ac:dyDescent="0.5">
      <c r="C521" s="95"/>
      <c r="D521" s="125"/>
      <c r="E521" s="122"/>
      <c r="F521" s="122"/>
      <c r="J521" s="98"/>
      <c r="K521" s="99"/>
      <c r="L521" s="99"/>
    </row>
    <row r="522" spans="3:15" x14ac:dyDescent="0.5">
      <c r="C522" s="95"/>
      <c r="D522" s="125"/>
      <c r="E522" s="122"/>
      <c r="F522" s="122"/>
      <c r="J522" s="98"/>
      <c r="K522" s="99"/>
      <c r="L522" s="99"/>
    </row>
    <row r="523" spans="3:15" x14ac:dyDescent="0.5">
      <c r="C523" s="95"/>
      <c r="D523" s="125"/>
      <c r="E523" s="122"/>
      <c r="F523" s="122"/>
      <c r="J523" s="98"/>
      <c r="K523" s="99"/>
      <c r="L523" s="99"/>
    </row>
    <row r="524" spans="3:15" x14ac:dyDescent="0.5">
      <c r="C524" s="95"/>
      <c r="D524" s="125"/>
      <c r="E524" s="122"/>
      <c r="F524" s="122"/>
      <c r="J524" s="98"/>
      <c r="K524" s="99"/>
      <c r="L524" s="99"/>
    </row>
    <row r="525" spans="3:15" x14ac:dyDescent="0.5">
      <c r="C525" s="95"/>
      <c r="D525" s="125"/>
      <c r="E525" s="122"/>
      <c r="F525" s="122"/>
      <c r="J525" s="98"/>
      <c r="K525" s="99"/>
      <c r="L525" s="99"/>
    </row>
    <row r="526" spans="3:15" x14ac:dyDescent="0.5">
      <c r="C526" s="95"/>
      <c r="D526" s="119"/>
      <c r="E526" s="126"/>
      <c r="F526" s="122"/>
      <c r="J526" s="111"/>
      <c r="K526" s="111"/>
      <c r="L526" s="99"/>
    </row>
    <row r="527" spans="3:15" x14ac:dyDescent="0.5">
      <c r="C527" s="95"/>
      <c r="D527" s="119"/>
      <c r="E527" s="126"/>
      <c r="F527" s="122"/>
      <c r="J527" s="111"/>
      <c r="K527" s="111"/>
      <c r="L527" s="99"/>
    </row>
    <row r="528" spans="3:15" x14ac:dyDescent="0.5">
      <c r="C528" s="95"/>
      <c r="D528" s="119"/>
      <c r="E528" s="126"/>
      <c r="F528" s="123"/>
      <c r="J528" s="111"/>
      <c r="K528" s="111"/>
      <c r="L528" s="99"/>
    </row>
    <row r="529" spans="3:12" x14ac:dyDescent="0.5">
      <c r="C529" s="95"/>
      <c r="D529" s="119"/>
      <c r="E529" s="126"/>
      <c r="F529" s="123"/>
      <c r="J529" s="111"/>
      <c r="K529" s="111"/>
      <c r="L529" s="99"/>
    </row>
    <row r="530" spans="3:12" x14ac:dyDescent="0.5">
      <c r="C530" s="95"/>
      <c r="D530" s="119"/>
      <c r="E530" s="127"/>
      <c r="F530" s="122"/>
      <c r="J530" s="111"/>
      <c r="K530" s="111"/>
      <c r="L530" s="99"/>
    </row>
    <row r="532" spans="3:12" x14ac:dyDescent="0.5">
      <c r="H532" s="66"/>
      <c r="I532" s="62"/>
      <c r="J532" s="129"/>
      <c r="K532" s="130"/>
      <c r="L532" s="131"/>
    </row>
    <row r="533" spans="3:12" x14ac:dyDescent="0.5">
      <c r="H533" s="71"/>
      <c r="J533" s="129"/>
      <c r="K533" s="130"/>
      <c r="L533" s="130"/>
    </row>
    <row r="534" spans="3:12" x14ac:dyDescent="0.5">
      <c r="H534" s="71"/>
      <c r="I534" s="132"/>
      <c r="J534" s="62"/>
      <c r="K534" s="111"/>
      <c r="L534" s="133"/>
    </row>
    <row r="535" spans="3:12" x14ac:dyDescent="0.5">
      <c r="K535" s="82"/>
      <c r="L535" s="82"/>
    </row>
    <row r="536" spans="3:12" x14ac:dyDescent="0.5">
      <c r="K536" s="99"/>
      <c r="L536" s="86"/>
    </row>
    <row r="537" spans="3:12" x14ac:dyDescent="0.5">
      <c r="H537" s="96"/>
      <c r="I537" s="135"/>
      <c r="J537" s="136"/>
      <c r="K537" s="137"/>
      <c r="L537" s="137"/>
    </row>
    <row r="538" spans="3:12" x14ac:dyDescent="0.5">
      <c r="J538" s="98"/>
      <c r="K538" s="99"/>
      <c r="L538" s="99"/>
    </row>
    <row r="539" spans="3:12" x14ac:dyDescent="0.5">
      <c r="J539" s="98"/>
      <c r="K539" s="99"/>
      <c r="L539" s="99"/>
    </row>
    <row r="540" spans="3:12" x14ac:dyDescent="0.5">
      <c r="J540" s="98"/>
      <c r="K540" s="99"/>
      <c r="L540" s="99"/>
    </row>
    <row r="541" spans="3:12" x14ac:dyDescent="0.5">
      <c r="J541" s="98"/>
      <c r="K541" s="99"/>
      <c r="L541" s="99"/>
    </row>
    <row r="542" spans="3:12" x14ac:dyDescent="0.5">
      <c r="J542" s="98"/>
      <c r="K542" s="99"/>
      <c r="L542" s="99"/>
    </row>
    <row r="543" spans="3:12" x14ac:dyDescent="0.5">
      <c r="J543" s="98"/>
      <c r="K543" s="99"/>
      <c r="L543" s="99"/>
    </row>
    <row r="544" spans="3:12" x14ac:dyDescent="0.5">
      <c r="J544" s="98"/>
      <c r="K544" s="99"/>
      <c r="L544" s="99"/>
    </row>
    <row r="545" spans="8:12" x14ac:dyDescent="0.5">
      <c r="J545" s="98"/>
      <c r="K545" s="99"/>
      <c r="L545" s="99"/>
    </row>
    <row r="546" spans="8:12" x14ac:dyDescent="0.5">
      <c r="J546" s="98"/>
      <c r="K546" s="99"/>
      <c r="L546" s="99"/>
    </row>
    <row r="547" spans="8:12" x14ac:dyDescent="0.5">
      <c r="J547" s="98"/>
      <c r="K547" s="99"/>
      <c r="L547" s="99"/>
    </row>
    <row r="548" spans="8:12" x14ac:dyDescent="0.5">
      <c r="J548" s="111"/>
      <c r="K548" s="111"/>
      <c r="L548" s="99"/>
    </row>
    <row r="549" spans="8:12" x14ac:dyDescent="0.5">
      <c r="J549" s="111"/>
      <c r="K549" s="111"/>
      <c r="L549" s="99"/>
    </row>
    <row r="550" spans="8:12" x14ac:dyDescent="0.5">
      <c r="J550" s="111"/>
      <c r="K550" s="111"/>
      <c r="L550" s="99"/>
    </row>
    <row r="551" spans="8:12" x14ac:dyDescent="0.5">
      <c r="J551" s="111"/>
      <c r="K551" s="111"/>
      <c r="L551" s="99"/>
    </row>
    <row r="552" spans="8:12" x14ac:dyDescent="0.5">
      <c r="J552" s="111"/>
      <c r="K552" s="111"/>
      <c r="L552" s="99"/>
    </row>
    <row r="554" spans="8:12" x14ac:dyDescent="0.5">
      <c r="H554" s="66"/>
      <c r="I554" s="62"/>
      <c r="J554" s="129"/>
      <c r="K554" s="130"/>
      <c r="L554" s="131"/>
    </row>
    <row r="555" spans="8:12" x14ac:dyDescent="0.5">
      <c r="H555" s="71"/>
      <c r="J555" s="129"/>
      <c r="K555" s="130"/>
      <c r="L555" s="130"/>
    </row>
    <row r="556" spans="8:12" x14ac:dyDescent="0.5">
      <c r="H556" s="71"/>
      <c r="I556" s="132"/>
      <c r="J556" s="62"/>
      <c r="K556" s="111"/>
      <c r="L556" s="133"/>
    </row>
    <row r="557" spans="8:12" x14ac:dyDescent="0.5">
      <c r="K557" s="82"/>
      <c r="L557" s="82"/>
    </row>
    <row r="558" spans="8:12" x14ac:dyDescent="0.5">
      <c r="K558" s="99"/>
      <c r="L558" s="86"/>
    </row>
    <row r="559" spans="8:12" x14ac:dyDescent="0.5">
      <c r="H559" s="96"/>
      <c r="I559" s="135"/>
      <c r="J559" s="136"/>
      <c r="K559" s="137"/>
      <c r="L559" s="137"/>
    </row>
    <row r="560" spans="8:12" x14ac:dyDescent="0.5">
      <c r="J560" s="98"/>
      <c r="K560" s="99"/>
      <c r="L560" s="99"/>
    </row>
    <row r="561" spans="8:12" x14ac:dyDescent="0.5">
      <c r="J561" s="98"/>
      <c r="K561" s="99"/>
      <c r="L561" s="99"/>
    </row>
    <row r="562" spans="8:12" x14ac:dyDescent="0.5">
      <c r="J562" s="98"/>
      <c r="K562" s="99"/>
      <c r="L562" s="99"/>
    </row>
    <row r="563" spans="8:12" x14ac:dyDescent="0.5">
      <c r="J563" s="98"/>
      <c r="K563" s="99"/>
      <c r="L563" s="99"/>
    </row>
    <row r="564" spans="8:12" x14ac:dyDescent="0.5">
      <c r="J564" s="98"/>
      <c r="K564" s="99"/>
      <c r="L564" s="99"/>
    </row>
    <row r="565" spans="8:12" x14ac:dyDescent="0.5">
      <c r="J565" s="98"/>
      <c r="K565" s="99"/>
      <c r="L565" s="99"/>
    </row>
    <row r="566" spans="8:12" x14ac:dyDescent="0.5">
      <c r="J566" s="98"/>
      <c r="K566" s="99"/>
      <c r="L566" s="99"/>
    </row>
    <row r="567" spans="8:12" x14ac:dyDescent="0.5">
      <c r="J567" s="98"/>
      <c r="K567" s="99"/>
      <c r="L567" s="99"/>
    </row>
    <row r="568" spans="8:12" x14ac:dyDescent="0.5">
      <c r="J568" s="98"/>
      <c r="K568" s="99"/>
      <c r="L568" s="99"/>
    </row>
    <row r="569" spans="8:12" x14ac:dyDescent="0.5">
      <c r="J569" s="98"/>
      <c r="K569" s="99"/>
      <c r="L569" s="99"/>
    </row>
    <row r="570" spans="8:12" x14ac:dyDescent="0.5">
      <c r="J570" s="111"/>
      <c r="K570" s="111"/>
      <c r="L570" s="99"/>
    </row>
    <row r="571" spans="8:12" x14ac:dyDescent="0.5">
      <c r="J571" s="111"/>
      <c r="K571" s="111"/>
      <c r="L571" s="99"/>
    </row>
    <row r="572" spans="8:12" x14ac:dyDescent="0.5">
      <c r="J572" s="111"/>
      <c r="K572" s="111"/>
      <c r="L572" s="99"/>
    </row>
    <row r="573" spans="8:12" x14ac:dyDescent="0.5">
      <c r="J573" s="111"/>
      <c r="K573" s="111"/>
      <c r="L573" s="99"/>
    </row>
    <row r="574" spans="8:12" x14ac:dyDescent="0.5">
      <c r="J574" s="111"/>
      <c r="K574" s="111"/>
      <c r="L574" s="99"/>
    </row>
    <row r="576" spans="8:12" x14ac:dyDescent="0.5">
      <c r="H576" s="66"/>
      <c r="I576" s="62"/>
      <c r="J576" s="129"/>
      <c r="K576" s="130"/>
      <c r="L576" s="131"/>
    </row>
    <row r="577" spans="8:12" x14ac:dyDescent="0.5">
      <c r="H577" s="71"/>
      <c r="J577" s="129"/>
      <c r="K577" s="130"/>
      <c r="L577" s="130"/>
    </row>
    <row r="578" spans="8:12" x14ac:dyDescent="0.5">
      <c r="H578" s="71"/>
      <c r="I578" s="132"/>
      <c r="J578" s="62"/>
      <c r="K578" s="111"/>
      <c r="L578" s="133"/>
    </row>
    <row r="579" spans="8:12" x14ac:dyDescent="0.5">
      <c r="K579" s="82"/>
      <c r="L579" s="82"/>
    </row>
    <row r="580" spans="8:12" x14ac:dyDescent="0.5">
      <c r="K580" s="99"/>
      <c r="L580" s="86"/>
    </row>
    <row r="581" spans="8:12" x14ac:dyDescent="0.5">
      <c r="H581" s="96"/>
      <c r="I581" s="135"/>
      <c r="J581" s="136"/>
      <c r="K581" s="137"/>
      <c r="L581" s="137"/>
    </row>
    <row r="582" spans="8:12" x14ac:dyDescent="0.5">
      <c r="J582" s="98"/>
      <c r="K582" s="99"/>
      <c r="L582" s="99"/>
    </row>
    <row r="583" spans="8:12" x14ac:dyDescent="0.5">
      <c r="J583" s="98"/>
      <c r="K583" s="99"/>
      <c r="L583" s="99"/>
    </row>
    <row r="584" spans="8:12" x14ac:dyDescent="0.5">
      <c r="J584" s="98"/>
      <c r="K584" s="99"/>
      <c r="L584" s="99"/>
    </row>
    <row r="585" spans="8:12" x14ac:dyDescent="0.5">
      <c r="J585" s="98"/>
      <c r="K585" s="99"/>
      <c r="L585" s="99"/>
    </row>
    <row r="586" spans="8:12" x14ac:dyDescent="0.5">
      <c r="J586" s="98"/>
      <c r="K586" s="99"/>
      <c r="L586" s="99"/>
    </row>
    <row r="587" spans="8:12" x14ac:dyDescent="0.5">
      <c r="J587" s="98"/>
      <c r="K587" s="99"/>
      <c r="L587" s="99"/>
    </row>
    <row r="588" spans="8:12" x14ac:dyDescent="0.5">
      <c r="J588" s="98"/>
      <c r="K588" s="99"/>
      <c r="L588" s="99"/>
    </row>
    <row r="589" spans="8:12" x14ac:dyDescent="0.5">
      <c r="J589" s="98"/>
      <c r="K589" s="99"/>
      <c r="L589" s="99"/>
    </row>
    <row r="590" spans="8:12" x14ac:dyDescent="0.5">
      <c r="J590" s="98"/>
      <c r="K590" s="99"/>
      <c r="L590" s="99"/>
    </row>
    <row r="591" spans="8:12" x14ac:dyDescent="0.5">
      <c r="J591" s="98"/>
      <c r="K591" s="99"/>
      <c r="L591" s="99"/>
    </row>
    <row r="592" spans="8:12" x14ac:dyDescent="0.5">
      <c r="J592" s="111"/>
      <c r="K592" s="111"/>
      <c r="L592" s="99"/>
    </row>
    <row r="593" spans="8:12" x14ac:dyDescent="0.5">
      <c r="J593" s="111"/>
      <c r="K593" s="111"/>
      <c r="L593" s="99"/>
    </row>
    <row r="594" spans="8:12" x14ac:dyDescent="0.5">
      <c r="J594" s="111"/>
      <c r="K594" s="111"/>
      <c r="L594" s="99"/>
    </row>
    <row r="595" spans="8:12" x14ac:dyDescent="0.5">
      <c r="J595" s="111"/>
      <c r="K595" s="111"/>
      <c r="L595" s="99"/>
    </row>
    <row r="596" spans="8:12" x14ac:dyDescent="0.5">
      <c r="J596" s="111"/>
      <c r="K596" s="111"/>
      <c r="L596" s="99"/>
    </row>
    <row r="598" spans="8:12" x14ac:dyDescent="0.5">
      <c r="H598" s="66"/>
      <c r="I598" s="62"/>
      <c r="J598" s="129"/>
      <c r="K598" s="130"/>
      <c r="L598" s="131"/>
    </row>
    <row r="599" spans="8:12" x14ac:dyDescent="0.5">
      <c r="H599" s="71"/>
      <c r="J599" s="129"/>
      <c r="K599" s="130"/>
      <c r="L599" s="130"/>
    </row>
    <row r="600" spans="8:12" x14ac:dyDescent="0.5">
      <c r="H600" s="71"/>
      <c r="I600" s="132"/>
      <c r="J600" s="62"/>
      <c r="K600" s="111"/>
      <c r="L600" s="133"/>
    </row>
    <row r="601" spans="8:12" x14ac:dyDescent="0.5">
      <c r="K601" s="82"/>
      <c r="L601" s="82"/>
    </row>
    <row r="602" spans="8:12" x14ac:dyDescent="0.5">
      <c r="K602" s="99"/>
      <c r="L602" s="86"/>
    </row>
    <row r="603" spans="8:12" x14ac:dyDescent="0.5">
      <c r="H603" s="96"/>
      <c r="I603" s="135"/>
      <c r="J603" s="136"/>
      <c r="K603" s="137"/>
      <c r="L603" s="137"/>
    </row>
    <row r="604" spans="8:12" x14ac:dyDescent="0.5">
      <c r="J604" s="98"/>
      <c r="K604" s="99"/>
      <c r="L604" s="99"/>
    </row>
    <row r="605" spans="8:12" x14ac:dyDescent="0.5">
      <c r="J605" s="98"/>
      <c r="K605" s="99"/>
      <c r="L605" s="99"/>
    </row>
    <row r="606" spans="8:12" x14ac:dyDescent="0.5">
      <c r="J606" s="98"/>
      <c r="K606" s="99"/>
      <c r="L606" s="99"/>
    </row>
    <row r="607" spans="8:12" x14ac:dyDescent="0.5">
      <c r="J607" s="98"/>
      <c r="K607" s="99"/>
      <c r="L607" s="99"/>
    </row>
    <row r="608" spans="8:12" x14ac:dyDescent="0.5">
      <c r="J608" s="98"/>
      <c r="K608" s="99"/>
      <c r="L608" s="99"/>
    </row>
    <row r="609" spans="8:12" x14ac:dyDescent="0.5">
      <c r="J609" s="98"/>
      <c r="K609" s="99"/>
      <c r="L609" s="99"/>
    </row>
    <row r="610" spans="8:12" x14ac:dyDescent="0.5">
      <c r="J610" s="98"/>
      <c r="K610" s="99"/>
      <c r="L610" s="99"/>
    </row>
    <row r="611" spans="8:12" x14ac:dyDescent="0.5">
      <c r="J611" s="98"/>
      <c r="K611" s="99"/>
      <c r="L611" s="99"/>
    </row>
    <row r="612" spans="8:12" x14ac:dyDescent="0.5">
      <c r="J612" s="98"/>
      <c r="K612" s="99"/>
      <c r="L612" s="99"/>
    </row>
    <row r="613" spans="8:12" x14ac:dyDescent="0.5">
      <c r="J613" s="98"/>
      <c r="K613" s="99"/>
      <c r="L613" s="99"/>
    </row>
    <row r="614" spans="8:12" x14ac:dyDescent="0.5">
      <c r="J614" s="111"/>
      <c r="K614" s="111"/>
      <c r="L614" s="99"/>
    </row>
    <row r="615" spans="8:12" x14ac:dyDescent="0.5">
      <c r="J615" s="111"/>
      <c r="K615" s="111"/>
      <c r="L615" s="99"/>
    </row>
    <row r="616" spans="8:12" x14ac:dyDescent="0.5">
      <c r="J616" s="111"/>
      <c r="K616" s="111"/>
      <c r="L616" s="99"/>
    </row>
    <row r="617" spans="8:12" x14ac:dyDescent="0.5">
      <c r="J617" s="111"/>
      <c r="K617" s="111"/>
      <c r="L617" s="99"/>
    </row>
    <row r="618" spans="8:12" x14ac:dyDescent="0.5">
      <c r="J618" s="111"/>
      <c r="K618" s="111"/>
      <c r="L618" s="99"/>
    </row>
    <row r="620" spans="8:12" x14ac:dyDescent="0.5">
      <c r="H620" s="66"/>
      <c r="I620" s="62"/>
      <c r="J620" s="129"/>
      <c r="K620" s="130"/>
      <c r="L620" s="131"/>
    </row>
    <row r="621" spans="8:12" x14ac:dyDescent="0.5">
      <c r="H621" s="71"/>
      <c r="J621" s="129"/>
      <c r="K621" s="130"/>
      <c r="L621" s="130"/>
    </row>
    <row r="622" spans="8:12" x14ac:dyDescent="0.5">
      <c r="H622" s="71"/>
      <c r="I622" s="132"/>
      <c r="J622" s="62"/>
      <c r="K622" s="111"/>
      <c r="L622" s="133"/>
    </row>
    <row r="623" spans="8:12" x14ac:dyDescent="0.5">
      <c r="K623" s="82"/>
      <c r="L623" s="82"/>
    </row>
    <row r="624" spans="8:12" x14ac:dyDescent="0.5">
      <c r="K624" s="99"/>
      <c r="L624" s="86"/>
    </row>
    <row r="625" spans="8:12" x14ac:dyDescent="0.5">
      <c r="H625" s="96"/>
      <c r="I625" s="135"/>
      <c r="J625" s="136"/>
      <c r="K625" s="137"/>
      <c r="L625" s="137"/>
    </row>
    <row r="626" spans="8:12" x14ac:dyDescent="0.5">
      <c r="J626" s="98"/>
      <c r="K626" s="99"/>
      <c r="L626" s="99"/>
    </row>
    <row r="627" spans="8:12" x14ac:dyDescent="0.5">
      <c r="J627" s="98"/>
      <c r="K627" s="99"/>
      <c r="L627" s="99"/>
    </row>
    <row r="628" spans="8:12" x14ac:dyDescent="0.5">
      <c r="J628" s="98"/>
      <c r="K628" s="99"/>
      <c r="L628" s="99"/>
    </row>
    <row r="629" spans="8:12" x14ac:dyDescent="0.5">
      <c r="J629" s="98"/>
      <c r="K629" s="99"/>
      <c r="L629" s="99"/>
    </row>
    <row r="630" spans="8:12" x14ac:dyDescent="0.5">
      <c r="J630" s="98"/>
      <c r="K630" s="99"/>
      <c r="L630" s="99"/>
    </row>
    <row r="631" spans="8:12" x14ac:dyDescent="0.5">
      <c r="J631" s="98"/>
      <c r="K631" s="99"/>
      <c r="L631" s="99"/>
    </row>
    <row r="632" spans="8:12" x14ac:dyDescent="0.5">
      <c r="J632" s="98"/>
      <c r="K632" s="99"/>
      <c r="L632" s="99"/>
    </row>
    <row r="633" spans="8:12" x14ac:dyDescent="0.5">
      <c r="J633" s="98"/>
      <c r="K633" s="99"/>
      <c r="L633" s="99"/>
    </row>
    <row r="634" spans="8:12" x14ac:dyDescent="0.5">
      <c r="J634" s="98"/>
      <c r="K634" s="99"/>
      <c r="L634" s="99"/>
    </row>
    <row r="635" spans="8:12" x14ac:dyDescent="0.5">
      <c r="J635" s="98"/>
      <c r="K635" s="99"/>
      <c r="L635" s="99"/>
    </row>
    <row r="636" spans="8:12" x14ac:dyDescent="0.5">
      <c r="J636" s="111"/>
      <c r="K636" s="111"/>
      <c r="L636" s="99"/>
    </row>
    <row r="637" spans="8:12" x14ac:dyDescent="0.5">
      <c r="J637" s="111"/>
      <c r="K637" s="111"/>
      <c r="L637" s="99"/>
    </row>
    <row r="638" spans="8:12" x14ac:dyDescent="0.5">
      <c r="J638" s="111"/>
      <c r="K638" s="111"/>
      <c r="L638" s="99"/>
    </row>
    <row r="639" spans="8:12" x14ac:dyDescent="0.5">
      <c r="J639" s="111"/>
      <c r="K639" s="111"/>
      <c r="L639" s="99"/>
    </row>
    <row r="640" spans="8:12" x14ac:dyDescent="0.5">
      <c r="J640" s="111"/>
      <c r="K640" s="111"/>
      <c r="L640" s="99"/>
    </row>
    <row r="642" spans="8:12" x14ac:dyDescent="0.5">
      <c r="H642" s="66"/>
      <c r="I642" s="62"/>
      <c r="J642" s="129"/>
      <c r="K642" s="130"/>
      <c r="L642" s="131"/>
    </row>
    <row r="643" spans="8:12" x14ac:dyDescent="0.5">
      <c r="H643" s="71"/>
      <c r="J643" s="129"/>
      <c r="K643" s="130"/>
      <c r="L643" s="130"/>
    </row>
    <row r="644" spans="8:12" x14ac:dyDescent="0.5">
      <c r="H644" s="71"/>
      <c r="I644" s="132"/>
      <c r="J644" s="62"/>
      <c r="K644" s="111"/>
      <c r="L644" s="133"/>
    </row>
    <row r="645" spans="8:12" x14ac:dyDescent="0.5">
      <c r="K645" s="82"/>
      <c r="L645" s="82"/>
    </row>
    <row r="646" spans="8:12" x14ac:dyDescent="0.5">
      <c r="K646" s="99"/>
      <c r="L646" s="86"/>
    </row>
    <row r="647" spans="8:12" x14ac:dyDescent="0.5">
      <c r="H647" s="96"/>
      <c r="I647" s="135"/>
      <c r="J647" s="136"/>
      <c r="K647" s="137"/>
      <c r="L647" s="137"/>
    </row>
    <row r="648" spans="8:12" x14ac:dyDescent="0.5">
      <c r="J648" s="98"/>
      <c r="K648" s="99"/>
      <c r="L648" s="99"/>
    </row>
    <row r="649" spans="8:12" x14ac:dyDescent="0.5">
      <c r="J649" s="98"/>
      <c r="K649" s="99"/>
      <c r="L649" s="99"/>
    </row>
    <row r="650" spans="8:12" x14ac:dyDescent="0.5">
      <c r="J650" s="98"/>
      <c r="K650" s="99"/>
      <c r="L650" s="99"/>
    </row>
    <row r="651" spans="8:12" x14ac:dyDescent="0.5">
      <c r="J651" s="98"/>
      <c r="K651" s="99"/>
      <c r="L651" s="99"/>
    </row>
    <row r="652" spans="8:12" x14ac:dyDescent="0.5">
      <c r="J652" s="98"/>
      <c r="K652" s="99"/>
      <c r="L652" s="99"/>
    </row>
    <row r="653" spans="8:12" x14ac:dyDescent="0.5">
      <c r="J653" s="98"/>
      <c r="K653" s="99"/>
      <c r="L653" s="99"/>
    </row>
    <row r="654" spans="8:12" x14ac:dyDescent="0.5">
      <c r="J654" s="98"/>
      <c r="K654" s="99"/>
      <c r="L654" s="99"/>
    </row>
    <row r="655" spans="8:12" x14ac:dyDescent="0.5">
      <c r="J655" s="98"/>
      <c r="K655" s="99"/>
      <c r="L655" s="99"/>
    </row>
    <row r="656" spans="8:12" x14ac:dyDescent="0.5">
      <c r="J656" s="98"/>
      <c r="K656" s="99"/>
      <c r="L656" s="99"/>
    </row>
    <row r="657" spans="10:12" x14ac:dyDescent="0.5">
      <c r="J657" s="98"/>
      <c r="K657" s="99"/>
      <c r="L657" s="99"/>
    </row>
    <row r="658" spans="10:12" x14ac:dyDescent="0.5">
      <c r="J658" s="111"/>
      <c r="K658" s="111"/>
      <c r="L658" s="99"/>
    </row>
    <row r="659" spans="10:12" x14ac:dyDescent="0.5">
      <c r="J659" s="111"/>
      <c r="K659" s="111"/>
      <c r="L659" s="99"/>
    </row>
    <row r="660" spans="10:12" x14ac:dyDescent="0.5">
      <c r="J660" s="111"/>
      <c r="K660" s="111"/>
      <c r="L660" s="99"/>
    </row>
    <row r="661" spans="10:12" x14ac:dyDescent="0.5">
      <c r="J661" s="111"/>
      <c r="K661" s="111"/>
      <c r="L661" s="99"/>
    </row>
    <row r="662" spans="10:12" x14ac:dyDescent="0.5">
      <c r="J662" s="111"/>
      <c r="K662" s="111"/>
      <c r="L662" s="99"/>
    </row>
  </sheetData>
  <sheetProtection algorithmName="SHA-512" hashValue="AbPcB+F99Y8pqaH2oMjHjcxhGPaHltjCvy53L/r7SwhF+YeENDh11o1KV68Y4lcUrUp1bltBCEyM96VqfUTz9A==" saltValue="gvsC0CCbHxMIqZteYM1UDg==" spinCount="100000" sheet="1" objects="1" scenarios="1"/>
  <mergeCells count="1">
    <mergeCell ref="A398:S398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E3F6627B151249A210191B37B8CA40" ma:contentTypeVersion="12" ma:contentTypeDescription="Create a new document." ma:contentTypeScope="" ma:versionID="d8c7f74f461dd14537105dfa66e2970c">
  <xsd:schema xmlns:xsd="http://www.w3.org/2001/XMLSchema" xmlns:xs="http://www.w3.org/2001/XMLSchema" xmlns:p="http://schemas.microsoft.com/office/2006/metadata/properties" xmlns:ns2="bd0bf8c4-10b4-447b-a6af-c524650a8afc" xmlns:ns3="9b84b4cb-b5ef-4e3c-8f43-a4fc00b6b6f5" targetNamespace="http://schemas.microsoft.com/office/2006/metadata/properties" ma:root="true" ma:fieldsID="a6fc9a5335beada634c6c98d4b507809" ns2:_="" ns3:_="">
    <xsd:import namespace="bd0bf8c4-10b4-447b-a6af-c524650a8afc"/>
    <xsd:import namespace="9b84b4cb-b5ef-4e3c-8f43-a4fc00b6b6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0bf8c4-10b4-447b-a6af-c524650a8a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4b4cb-b5ef-4e3c-8f43-a4fc00b6b6f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E5CA88-9F9E-4B85-B06B-4CD5D7BC54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0bf8c4-10b4-447b-a6af-c524650a8afc"/>
    <ds:schemaRef ds:uri="9b84b4cb-b5ef-4e3c-8f43-a4fc00b6b6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4BDE69-6D4B-450E-8747-BCD0B0D080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C4F384-C129-4044-A1D7-1070305492C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H2O</vt:lpstr>
      <vt:lpstr>Blood</vt:lpstr>
      <vt:lpstr>Methanol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Nikolas Vamvoukas</dc:creator>
  <cp:lastModifiedBy>Nikolas Vamvoukas</cp:lastModifiedBy>
  <dcterms:created xsi:type="dcterms:W3CDTF">2020-10-30T10:34:53Z</dcterms:created>
  <dcterms:modified xsi:type="dcterms:W3CDTF">2020-10-30T15:05:47Z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0x01010001E3F6627B151249A210191B37B8CA40</vt:lpwstr>
  </property>
</Properties>
</file>